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Gemeente_Amsterdam_2024\DOCUM\5-Rapport\Publicatie\"/>
    </mc:Choice>
  </mc:AlternateContent>
  <xr:revisionPtr revIDLastSave="0" documentId="13_ncr:1_{D8353D2A-E57C-48A6-BD4B-8D4C54ABE1DE}" xr6:coauthVersionLast="47" xr6:coauthVersionMax="47" xr10:uidLastSave="{00000000-0000-0000-0000-000000000000}"/>
  <bookViews>
    <workbookView xWindow="-110" yWindow="-110" windowWidth="19420" windowHeight="10300" tabRatio="894"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 name="Tabel 7" sheetId="26" r:id="rId11"/>
    <sheet name="Tabel 8" sheetId="27" r:id="rId12"/>
    <sheet name="Tabel 9" sheetId="28" r:id="rId13"/>
    <sheet name="Tabel 10" sheetId="29" r:id="rId14"/>
    <sheet name="Tabel 11" sheetId="30" r:id="rId15"/>
    <sheet name="Tabel 12" sheetId="31" r:id="rId16"/>
    <sheet name="Tabel 13" sheetId="32" r:id="rId17"/>
    <sheet name="Tabel 14" sheetId="33" r:id="rId18"/>
    <sheet name="Tabel 15" sheetId="34" r:id="rId19"/>
    <sheet name="Tabel 16" sheetId="35" r:id="rId20"/>
    <sheet name="Tabel 17" sheetId="36" r:id="rId21"/>
    <sheet name="Tabel 18" sheetId="37" r:id="rId22"/>
    <sheet name="Tabel 19" sheetId="38" r:id="rId23"/>
    <sheet name="Tabel 20" sheetId="39" r:id="rId24"/>
    <sheet name="Tabel 21" sheetId="40" r:id="rId25"/>
    <sheet name="Tabel 22" sheetId="41" r:id="rId26"/>
    <sheet name="Tabel 23" sheetId="42" r:id="rId27"/>
    <sheet name="Tabel 24" sheetId="43" r:id="rId28"/>
    <sheet name="Tabel 25" sheetId="44" r:id="rId29"/>
    <sheet name="Tabel 26" sheetId="45" r:id="rId30"/>
    <sheet name="Tabel 27" sheetId="46" r:id="rId31"/>
    <sheet name="Tabel 28" sheetId="47" r:id="rId32"/>
    <sheet name="Tabel 29" sheetId="48" r:id="rId33"/>
    <sheet name="Tabel 30" sheetId="49" r:id="rId34"/>
    <sheet name="Tabel 31" sheetId="50" r:id="rId35"/>
    <sheet name="Tabel 32" sheetId="51" r:id="rId36"/>
    <sheet name="Tabel 33" sheetId="52" r:id="rId37"/>
    <sheet name="Tabel 34" sheetId="53" r:id="rId38"/>
    <sheet name="Tabel 35" sheetId="54" r:id="rId39"/>
    <sheet name="Tabel 36" sheetId="55" r:id="rId40"/>
  </sheets>
  <definedNames>
    <definedName name="_xlnm.Print_Area" localSheetId="3">'Begrippen en bronnen'!$A:$B</definedName>
    <definedName name="_xlnm.Print_Area" localSheetId="1">Inhoud!$A$1:$E$37</definedName>
    <definedName name="_xlnm.Print_Area" localSheetId="2">Toelichting!$A$1:$A$34</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4" l="1"/>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alcChain>
</file>

<file path=xl/sharedStrings.xml><?xml version="1.0" encoding="utf-8"?>
<sst xmlns="http://schemas.openxmlformats.org/spreadsheetml/2006/main" count="959" uniqueCount="556">
  <si>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</si>
  <si>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</si>
  <si>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</si>
  <si>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</si>
  <si>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</si>
  <si>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</si>
  <si>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</si>
  <si>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</si>
  <si>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</si>
  <si>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</si>
  <si>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</si>
  <si>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</si>
  <si>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</si>
  <si>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</si>
  <si>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</si>
  <si>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</si>
  <si>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</si>
  <si>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</si>
  <si>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</si>
  <si>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</si>
  <si>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</si>
  <si>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</si>
  <si>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</si>
  <si>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</si>
  <si>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</si>
  <si>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</si>
  <si>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</si>
  <si>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</si>
  <si>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</si>
  <si>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</si>
  <si>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</si>
  <si>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</si>
  <si>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</si>
  <si>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</si>
  <si>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</si>
  <si>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</si>
  <si>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</si>
  <si>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</si>
  <si>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</si>
  <si>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</si>
  <si>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</si>
  <si>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</si>
  <si>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</si>
  <si>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</si>
  <si>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</si>
  <si>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</si>
  <si>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</si>
  <si>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</si>
  <si>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</si>
  <si>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</si>
  <si>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</si>
  <si>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</si>
  <si>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</si>
  <si>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</si>
  <si>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</si>
  <si>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</si>
  <si>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</si>
  <si>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</si>
  <si>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</si>
  <si>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</si>
  <si>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April 2024</t>
  </si>
  <si>
    <t>Personeelsadministratie Gemeente Amsterdam</t>
  </si>
  <si>
    <t>Gemeente Amsterdam.</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</si>
  <si>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Gemeente Amsterdam heeft het CBS deze tabellenset met cijfers over het herkomstland van werknemers opgesteld. Gemeente Amsterdam heeft gekozen voor de ingezoomde variant van de Barometer Culturele Diversiteit. Hierbij worden niet alleen cijfers gegeven over het herkomstland van werknemers op organisatieniveau, maar ook voor bepaalde subgroepen. Gemeente Amsterdam heeft zelf bepaald voor welke subgroepen de uitsplitsing naar herkomstland gemaakt zijn. </t>
  </si>
  <si>
    <t>Medewerker die Gemeente Amsterdam tot de populatie van het onderzoek rekent.</t>
  </si>
  <si>
    <t>Vragen over deze publicatie kunnen gestuurd worden aan het CBS onder vermelding van het referentienummer PR003609.</t>
  </si>
  <si>
    <t>Tabel 1</t>
  </si>
  <si>
    <t>Herkomstland werknemers Gemeente Amsterdam naar cluster, 30 november 2024</t>
  </si>
  <si>
    <t>Totaal</t>
  </si>
  <si>
    <t>%</t>
  </si>
  <si>
    <t>Herkomstland</t>
  </si>
  <si>
    <t>Nederland</t>
  </si>
  <si>
    <t>Europa (excl. Nederland)</t>
  </si>
  <si>
    <t>Buiten-Europa</t>
  </si>
  <si>
    <t>Bedrijfsvoering</t>
  </si>
  <si>
    <t>Bestuur en Organisatie / Auditdienst ACAM</t>
  </si>
  <si>
    <t>Digitalisering, Innovatie en Informatie</t>
  </si>
  <si>
    <t>Ruimte en Economie</t>
  </si>
  <si>
    <t>Sociaal</t>
  </si>
  <si>
    <t>Stadsdeelorganisaties</t>
  </si>
  <si>
    <t>Stadsdelen, Beheer en Dienstverlening</t>
  </si>
  <si>
    <t>Bron: CBS.</t>
  </si>
  <si>
    <t>Cluster</t>
  </si>
  <si>
    <t>Tabel 2</t>
  </si>
  <si>
    <t>Herkomstland werknemers Gemeente Amsterdam naar dienstverband, 30 november 2024</t>
  </si>
  <si>
    <t>Externe medewerker</t>
  </si>
  <si>
    <t>Stagiair</t>
  </si>
  <si>
    <t>Tijdelijke medewerker</t>
  </si>
  <si>
    <t>Vaste medewerker</t>
  </si>
  <si>
    <t>Dienstverband</t>
  </si>
  <si>
    <t>Tabel 3</t>
  </si>
  <si>
    <t>Bedrijfsvoering - externe medewerker</t>
  </si>
  <si>
    <t>Bedrijfsvoering - tijdelijke medewerker</t>
  </si>
  <si>
    <t>Bedrijfsvoering - vaste medewerker</t>
  </si>
  <si>
    <t>Bestuur en Organisatie / Auditdienst ACAM &amp; Digitalisering, Innovatie en Informatie - externe en tijdelijke medewerker</t>
  </si>
  <si>
    <t>Bestuur en Organisatie / Auditdienst ACAM &amp; Digitalisering, Innovatie en Informatie - vaste medewerker</t>
  </si>
  <si>
    <t>Ruimte en Economie - externe medewerker</t>
  </si>
  <si>
    <t>Ruimte en Economie - tijdelijke medewerker</t>
  </si>
  <si>
    <t>Ruimte en Economie - vaste medewerker</t>
  </si>
  <si>
    <t>Sociaal - externe medewerker</t>
  </si>
  <si>
    <t>Sociaal - tijdelijke medewerker</t>
  </si>
  <si>
    <t>Sociaal - vaste medewerker</t>
  </si>
  <si>
    <t>Stadsdelen, Beheer en Dienstverlening &amp; Stadsdeelorganisaties - externe medewerker</t>
  </si>
  <si>
    <t>Stadsdelen, Beheer en Dienstverlening &amp; Stadsdeelorganisaties - tijdelijke medewerker</t>
  </si>
  <si>
    <t>Stadsdelen, Beheer en Dienstverlening &amp; Stadsdeelorganisaties - vaste medewerker</t>
  </si>
  <si>
    <t>Stagiair - totaal</t>
  </si>
  <si>
    <t>Tabel 4</t>
  </si>
  <si>
    <t>Bedrijfsvoering - Communicatie</t>
  </si>
  <si>
    <t>Bedrijfsvoering - Facilitair Bureau</t>
  </si>
  <si>
    <t>Bedrijfsvoering - Financiën en Inkoop</t>
  </si>
  <si>
    <t>Bedrijfsvoering - Personeel en Organisatie</t>
  </si>
  <si>
    <t>Bedrijfsvoering - Overig</t>
  </si>
  <si>
    <t>Bestuur en Organisatie / Auditdienst ACAM - Openbare Orde en Veiligheid</t>
  </si>
  <si>
    <t>Bestuur en Organisatie / Auditdienst ACAM - Overig</t>
  </si>
  <si>
    <t>Digitalisering, Innovatie en Informatie - Data</t>
  </si>
  <si>
    <t>Digitalisering, Innovatie en Informatie - Digitale Voorzieningen</t>
  </si>
  <si>
    <t>Digitalisering, Innovatie en Informatie - Digitalisering en Innovatie</t>
  </si>
  <si>
    <t>Digitalisering, Innovatie en Informatie - Overig</t>
  </si>
  <si>
    <t>Ruimte en Economie - Economische Zaken en Cultuur en Gemeentelijk Vastgoed</t>
  </si>
  <si>
    <t>Ruimte en Economie - Grond en Ontwikkeling</t>
  </si>
  <si>
    <t>Ruimte en Economie - Ingenieursbureau</t>
  </si>
  <si>
    <t>Ruimte en Economie - Projectmanagementbureau</t>
  </si>
  <si>
    <t>Ruimte en Economie - Ruimte en Duurzaamheid</t>
  </si>
  <si>
    <t>Ruimte en Economie - Verkeer en Openbare Ruimte</t>
  </si>
  <si>
    <t>Ruimte en Economie - Wonen</t>
  </si>
  <si>
    <t>Ruimte en Economie - Overig</t>
  </si>
  <si>
    <t>Sociaal - GGD Amsterdam</t>
  </si>
  <si>
    <t>Sociaal - Inkomen</t>
  </si>
  <si>
    <t>Sociaal - Jeugd, Zorg en Diversiteit</t>
  </si>
  <si>
    <t>Sociaal - Onderwijs</t>
  </si>
  <si>
    <t>Sociaal - Sport en Bos</t>
  </si>
  <si>
    <t>Sociaal - Werk en Participatie</t>
  </si>
  <si>
    <t>Sociaal - Overig</t>
  </si>
  <si>
    <t>Stadsdeelorganisaties - Stadsdeel Centrum</t>
  </si>
  <si>
    <t>Stadsdeelorganisaties - Stadsdeel Nieuw West</t>
  </si>
  <si>
    <t>Stadsdeelorganisaties - Stadsdeel Noord</t>
  </si>
  <si>
    <t>Stadsdeelorganisaties - Stadsdeel Oost</t>
  </si>
  <si>
    <t>Stadsdeelorganisaties - Stadsdeel West</t>
  </si>
  <si>
    <t>Stadsdeelorganisaties - Stadsdeel Zuid</t>
  </si>
  <si>
    <t>Stadsdeelorganisaties - Stadsdeel Zuidoost</t>
  </si>
  <si>
    <t>Stadsdelen, Beheer en Dienstverlening - Afval en Grondstoffen</t>
  </si>
  <si>
    <t>Stadsdelen, Beheer en Dienstverlening - Dienstverlening</t>
  </si>
  <si>
    <t>Stadsdelen, Beheer en Dienstverlening - Stadswerken</t>
  </si>
  <si>
    <t>Stadsdelen, Beheer en Dienstverlening - Toezicht en Handhaving Openbare Ruimte</t>
  </si>
  <si>
    <t>Stadsdelen, Beheer en Dienstverlening - Overig</t>
  </si>
  <si>
    <t>Tabel 5</t>
  </si>
  <si>
    <t>Herkomstland werknemers Gemeente Amsterdam naar doorstroom, 30 november 2024</t>
  </si>
  <si>
    <t>Geen doorstroom</t>
  </si>
  <si>
    <t>Horizontale doorstroom</t>
  </si>
  <si>
    <t>Horizontale en verticale doostroom</t>
  </si>
  <si>
    <t>Verticale doorstroom</t>
  </si>
  <si>
    <t>Tabel 6</t>
  </si>
  <si>
    <t>Herkomstland werknemers Gemeente Amsterdam naar managementfunctie, 30 november 2024</t>
  </si>
  <si>
    <t>Geen managementfunctie</t>
  </si>
  <si>
    <t>Management functie</t>
  </si>
  <si>
    <t>Managementfunctie</t>
  </si>
  <si>
    <t>Tabel 7</t>
  </si>
  <si>
    <t>Bedrijfsvoering - geen managementfunctie</t>
  </si>
  <si>
    <t>Bedrijfsvoering - managementfunctie</t>
  </si>
  <si>
    <t>Bestuur en Organisatie / Auditdienst ACAM &amp; Digitalisering, Innovatie en Informatie - geen managementfunctie</t>
  </si>
  <si>
    <t>Bestuur en Organisatie / Auditdienst ACAM &amp; Digitalisering, Innovatie en Informatie - managementfunctie</t>
  </si>
  <si>
    <t>Ruimte en Economie - geen managementfunctie</t>
  </si>
  <si>
    <t>Ruimte en Economie - managementfunctie</t>
  </si>
  <si>
    <t>Sociaal - geen managementfunctie</t>
  </si>
  <si>
    <t>Sociaal - managementfunctie</t>
  </si>
  <si>
    <t>Stadsdeelorganisaties - geen managementfunctie</t>
  </si>
  <si>
    <t>Stadsdeelorganisaties - managementfunctie</t>
  </si>
  <si>
    <t>Stadsdelen, Beheer en Dienstverlening - geen managementfunctie</t>
  </si>
  <si>
    <t>Stadsdelen, Beheer en Dienstverlening - managementfunctie</t>
  </si>
  <si>
    <t>Tabel 8</t>
  </si>
  <si>
    <t>Herkomstland werknemers Gemeente Amsterdam naar salarisschaal, 30 november 2024</t>
  </si>
  <si>
    <t>1 - 6</t>
  </si>
  <si>
    <t>7 - 9</t>
  </si>
  <si>
    <t>10 - 11A</t>
  </si>
  <si>
    <t>Overig</t>
  </si>
  <si>
    <t>Salarisschaal</t>
  </si>
  <si>
    <t>Tabel 9</t>
  </si>
  <si>
    <t>Bedrijfsvoering - 1 - 6</t>
  </si>
  <si>
    <t>Bedrijfsvoering - 7 - 9</t>
  </si>
  <si>
    <t>Bedrijfsvoering - 10 - 11A</t>
  </si>
  <si>
    <t>Bedrijfsvoering - 12 en hoger</t>
  </si>
  <si>
    <t>Bestuur en Organisatie / Auditdienst ACAM - 1 - 11A</t>
  </si>
  <si>
    <t>Bestuur en Organisatie / Auditdienst ACAM - 12 en hoger</t>
  </si>
  <si>
    <t>Bestuur en Organisatie / Auditdienst ACAM - overig</t>
  </si>
  <si>
    <t>.</t>
  </si>
  <si>
    <t>Digitalisering, Innovatie en Informatie - 1 - 9</t>
  </si>
  <si>
    <t>Digitalisering, Innovatie en Informatie - 10 - 11A</t>
  </si>
  <si>
    <t>Digitalisering, Innovatie en Informatie - 12 en hoger</t>
  </si>
  <si>
    <t>Digitalisering, Innovatie en Informatie - overig</t>
  </si>
  <si>
    <t>Ruimte en Economie - 1 - 9</t>
  </si>
  <si>
    <t>Ruimte en Economie - 10 - 11A</t>
  </si>
  <si>
    <t>Ruimte en Economie - 12 en hoger</t>
  </si>
  <si>
    <t>Ruimte en Economie - overig</t>
  </si>
  <si>
    <t>Sociaal - 1 - 6</t>
  </si>
  <si>
    <t>Sociaal - 7 - 9</t>
  </si>
  <si>
    <t>Sociaal - 10 - 11A</t>
  </si>
  <si>
    <t>Sociaal - 12 en hoger</t>
  </si>
  <si>
    <t>Sociaal - overig</t>
  </si>
  <si>
    <t>Stadsdeelorganisaties - 1 - 9</t>
  </si>
  <si>
    <t>Stadsdeelorganisaties - 10 - 11A</t>
  </si>
  <si>
    <t>Stadsdeelorganisaties - 12 en hoger</t>
  </si>
  <si>
    <t>Stadsdeelorganisaties - overig</t>
  </si>
  <si>
    <t>Stadsdelen, Beheer en Dienstverlening - 1 - 6</t>
  </si>
  <si>
    <t>Stadsdelen, Beheer en Dienstverlening - 7 - 9</t>
  </si>
  <si>
    <t>Stadsdelen, Beheer en Dienstverlening - 10 - 11A</t>
  </si>
  <si>
    <t>Stadsdelen, Beheer en Dienstverlening - 12 en hoger</t>
  </si>
  <si>
    <t>Stadsdelen, Beheer en Dienstverlening - overig</t>
  </si>
  <si>
    <t>Tabel 10</t>
  </si>
  <si>
    <t>Herkomstland werknemers Gemeente Amsterdam naar schaalverhoging, 30 november 2024</t>
  </si>
  <si>
    <t>Tabel 11</t>
  </si>
  <si>
    <t>Herkomstland werknemers Gemeente Amsterdam naar trede, 30 november 2024</t>
  </si>
  <si>
    <t>Doorgroeischalers</t>
  </si>
  <si>
    <t>Eindschalers</t>
  </si>
  <si>
    <t>Tabel 12</t>
  </si>
  <si>
    <t>Bedrijfsvoering - doorgroeischalers</t>
  </si>
  <si>
    <t>Bedrijfsvoering - eindschalers</t>
  </si>
  <si>
    <t>Bestuur en Organisatie / Auditdienst ACAM - doorgroeischalers</t>
  </si>
  <si>
    <t>Bestuur en Organisatie / Auditdienst ACAM - eindschalers</t>
  </si>
  <si>
    <t>Ruimte en Economie - doorgroeischalers</t>
  </si>
  <si>
    <t>Ruimte en Economie - eindschalers</t>
  </si>
  <si>
    <t>Sociaal - doorgroeischalers</t>
  </si>
  <si>
    <t>Sociaal - eindschalers</t>
  </si>
  <si>
    <t>Stadsdeelorganisaties - doorgroeischalers</t>
  </si>
  <si>
    <t>Stadsdeelorganisaties - eindschalers</t>
  </si>
  <si>
    <t>Stadsdelen, Beheer en Dienstverlening - doorgroeischalers</t>
  </si>
  <si>
    <t>Stadsdelen, Beheer en Dienstverlening - eindschalers</t>
  </si>
  <si>
    <t>Overig - totaal</t>
  </si>
  <si>
    <t>Tabel 13</t>
  </si>
  <si>
    <t>Overige directies</t>
  </si>
  <si>
    <t>Tabel 14</t>
  </si>
  <si>
    <t>Overige directies - totaal</t>
  </si>
  <si>
    <t>Tabel 15</t>
  </si>
  <si>
    <t>Tabel 16</t>
  </si>
  <si>
    <t>Tabel 17</t>
  </si>
  <si>
    <t>Bedrijfsvoering - man</t>
  </si>
  <si>
    <t>Bedrijfsvoering - vrouw</t>
  </si>
  <si>
    <t>Bestuur en Organisatie / Auditdienst ACAM - man</t>
  </si>
  <si>
    <t>Bestuur en Organisatie / Auditdienst ACAM - vrouw</t>
  </si>
  <si>
    <t>Digitalisering, Innovatie en Informatie - man</t>
  </si>
  <si>
    <t>Digitalisering, Innovatie en Informatie - vrouw</t>
  </si>
  <si>
    <t>Ruimte en Economie - man</t>
  </si>
  <si>
    <t>Ruimte en Economie - vrouw</t>
  </si>
  <si>
    <t>Sociaal - man</t>
  </si>
  <si>
    <t>Sociaal - vrouw</t>
  </si>
  <si>
    <t>Stadsdeelorganisaties - man</t>
  </si>
  <si>
    <t>Stadsdeelorganisaties - vrouw</t>
  </si>
  <si>
    <t>Stadsdelen, Beheer en Dienstverlening - man</t>
  </si>
  <si>
    <t>Stadsdelen, Beheer en Dienstverlening - vrouw</t>
  </si>
  <si>
    <t>Non-binair - totaal</t>
  </si>
  <si>
    <t>Tabel 18</t>
  </si>
  <si>
    <t>1 - 6 - man</t>
  </si>
  <si>
    <t>1 - 6 - vrouw</t>
  </si>
  <si>
    <t>7 - 9 - man</t>
  </si>
  <si>
    <t>7 - 9 - vrouw</t>
  </si>
  <si>
    <t>10 - 11A - man</t>
  </si>
  <si>
    <t>10 - 11A - vrouw</t>
  </si>
  <si>
    <t>12 en hoger - man</t>
  </si>
  <si>
    <t>12 en hoger - vrouw</t>
  </si>
  <si>
    <t>Overig - man</t>
  </si>
  <si>
    <t>Overig - vrouw</t>
  </si>
  <si>
    <t>Tabel 19</t>
  </si>
  <si>
    <t>Tabel 20</t>
  </si>
  <si>
    <t>Herkomstland werknemers Gemeente Amsterdam naar leeftijd, 30 november 2024</t>
  </si>
  <si>
    <t>Jonger dan 35 jaar</t>
  </si>
  <si>
    <t>35 tot 45 jaar</t>
  </si>
  <si>
    <t>45 tot 55 jaar</t>
  </si>
  <si>
    <t>55 tot 60 jaar</t>
  </si>
  <si>
    <t>60 jaar en ouder</t>
  </si>
  <si>
    <t>Leeftijd</t>
  </si>
  <si>
    <t>Tabel 21</t>
  </si>
  <si>
    <t>Bedrijfsvoering - jonger dan 35 jaar</t>
  </si>
  <si>
    <t>Bedrijfsvoering - 35 tot 45 jaar</t>
  </si>
  <si>
    <t>Bedrijfsvoering - 45 tot 55 jaar</t>
  </si>
  <si>
    <t>Bedrijfsvoering - 55 tot 60 jaar</t>
  </si>
  <si>
    <t>Bedrijfsvoering - 60 jaar en ouder</t>
  </si>
  <si>
    <t>Bestuur en Organisatie / Auditdienst ACAM - jonger dan 45 jaar</t>
  </si>
  <si>
    <t>Bestuur en Organisatie / Auditdienst ACAM - 45 jaar en ouder</t>
  </si>
  <si>
    <t>Digitalisering, Innovatie en Informatie - jonger dan 35 jaar</t>
  </si>
  <si>
    <t>Digitalisering, Innovatie en Informatie - 35 tot 45 jaar</t>
  </si>
  <si>
    <t>Digitalisering, Innovatie en Informatie - 45 tot 55 jaar</t>
  </si>
  <si>
    <t>Digitalisering, Innovatie en Informatie - 55 jaar en ouder</t>
  </si>
  <si>
    <t>Ruimte en Economie - jonger dan 35 jaar</t>
  </si>
  <si>
    <t>Ruimte en Economie - 35 tot 45 jaar</t>
  </si>
  <si>
    <t>Ruimte en Economie - 45 tot 55 jaar</t>
  </si>
  <si>
    <t>Ruimte en Economie - 55 tot 60 jaar</t>
  </si>
  <si>
    <t>Ruimte en Economie - 60 jaar en ouder</t>
  </si>
  <si>
    <t>Sociaal - jonger dan 35 jaar</t>
  </si>
  <si>
    <t>Sociaal - 35 tot 45 jaar</t>
  </si>
  <si>
    <t>Sociaal - 45 tot 55 jaar</t>
  </si>
  <si>
    <t>Sociaal - 55 tot 60 jaar</t>
  </si>
  <si>
    <t>Sociaal - 60 jaar en ouder</t>
  </si>
  <si>
    <t>Stadsdeelorganisaties - jonger dan 35 jaar</t>
  </si>
  <si>
    <t>Stadsdeelorganisaties - 35 tot 45 jaar</t>
  </si>
  <si>
    <t>Stadsdeelorganisaties - 45 tot 55 jaar</t>
  </si>
  <si>
    <t>Stadsdeelorganisaties - 55 tot 60 jaar</t>
  </si>
  <si>
    <t>Stadsdeelorganisaties - 60 jaar en ouder</t>
  </si>
  <si>
    <t>Stadsdelen, Beheer en Dienstverlening - jonger dan 35 jaar</t>
  </si>
  <si>
    <t>Stadsdelen, Beheer en Dienstverlening - 35 tot 45 jaar</t>
  </si>
  <si>
    <t>Stadsdelen, Beheer en Dienstverlening - 45 tot 55 jaar</t>
  </si>
  <si>
    <t>Stadsdelen, Beheer en Dienstverlening - 55 tot 60 jaar</t>
  </si>
  <si>
    <t>Stadsdelen, Beheer en Dienstverlening - 60 jaar en ouder</t>
  </si>
  <si>
    <t>Tabel 22</t>
  </si>
  <si>
    <t>1 - 6 - jonger dan 35 jaar</t>
  </si>
  <si>
    <t>1 - 6 - 35 tot 45 jaar</t>
  </si>
  <si>
    <t>1 - 6 - 45 tot 55 jaar</t>
  </si>
  <si>
    <t>1 - 6 - 55 tot 60 jaar</t>
  </si>
  <si>
    <t>1 - 6 - 60 jaar en ouder</t>
  </si>
  <si>
    <t>7 - 9 - jonger dan 35 jaar</t>
  </si>
  <si>
    <t>7 - 9 - 35 tot 45 jaar</t>
  </si>
  <si>
    <t>7 - 9 - 45 tot 55 jaar</t>
  </si>
  <si>
    <t>7 - 9 - 55 tot 60 jaar</t>
  </si>
  <si>
    <t>7 - 9 - 60 jaar en ouder</t>
  </si>
  <si>
    <t>10 - 11A - jonger dan 35 jaar</t>
  </si>
  <si>
    <t>10 - 11A - 35 tot 45 jaar</t>
  </si>
  <si>
    <t>10 - 11A - 45 tot 55 jaar</t>
  </si>
  <si>
    <t>10 - 11A - 55 tot 60 jaar</t>
  </si>
  <si>
    <t>10 - 11A - 60 jaar en ouder</t>
  </si>
  <si>
    <t>12 en hoger - jonger dan 35 jaar</t>
  </si>
  <si>
    <t>12 en hoger - 35 tot 45 jaar</t>
  </si>
  <si>
    <t>12 en hoger - 45 tot 55 jaar</t>
  </si>
  <si>
    <t>12 en hoger - 55 tot 60 jaar</t>
  </si>
  <si>
    <t>12 en hoger - 60 jaar en ouder</t>
  </si>
  <si>
    <t>Overig - jonger dan 35 jaar</t>
  </si>
  <si>
    <t>Overig - 35 tot 45 jaar</t>
  </si>
  <si>
    <t>Overig - 45 tot 55 jaar</t>
  </si>
  <si>
    <t>Overig - 55 tot 60 jaar</t>
  </si>
  <si>
    <t>Overig - 60 jaar en ouder</t>
  </si>
  <si>
    <t>Tabel 23</t>
  </si>
  <si>
    <t>Tabel 24</t>
  </si>
  <si>
    <t>0 tot 2 jaar - jonger dan 35 jaar</t>
  </si>
  <si>
    <t>2 tot 5 jaar - jonger dan 35 jaar</t>
  </si>
  <si>
    <t>5 jaar en langer - jonger dan 35 jaar</t>
  </si>
  <si>
    <t>0 tot 5 jaar - 35 tot 45 jaar</t>
  </si>
  <si>
    <t>5 tot 10 jaar - 35 tot 45 jaar</t>
  </si>
  <si>
    <t>10 jaar en langer - 35 tot 45 jaar</t>
  </si>
  <si>
    <t>0 tot 5 jaar - 45 tot 55 jaar</t>
  </si>
  <si>
    <t>5 tot 10 jaar - 45 tot 55 jaar</t>
  </si>
  <si>
    <t>20 jaar en langer - 45 tot 55 jaar</t>
  </si>
  <si>
    <t>0 tot 5 jaar - 55 tot 60 jaar</t>
  </si>
  <si>
    <t>5 tot 10 jaar - 55 tot 60 jaar</t>
  </si>
  <si>
    <t>20 tot 30 jaar - 55 tot 60 jaar</t>
  </si>
  <si>
    <t>30 en langer - 55 tot 60 jaar</t>
  </si>
  <si>
    <t>0 tot 5 jaar - 60 jaar en ouder</t>
  </si>
  <si>
    <t>5 tot 10 jaar - 60 jaar en ouder</t>
  </si>
  <si>
    <t>20 tot 30 jaar - 60 jaar en ouder</t>
  </si>
  <si>
    <t>30 en langer - 60 jaar en ouder</t>
  </si>
  <si>
    <t>10 tot 20 jaar - 45 tot 55 jaar</t>
  </si>
  <si>
    <t>10 tot 20 jaar - 55 tot 60 jaar</t>
  </si>
  <si>
    <t>10 tot 20 jaar - 60 jaar en ouder</t>
  </si>
  <si>
    <t>Tabel 25</t>
  </si>
  <si>
    <t>Tabel 26</t>
  </si>
  <si>
    <t>Tabel 27</t>
  </si>
  <si>
    <t>Tabel 28</t>
  </si>
  <si>
    <t>Tabel 29</t>
  </si>
  <si>
    <t>Tabel 30</t>
  </si>
  <si>
    <t>Tabel 31</t>
  </si>
  <si>
    <t>Herkomstland werknemers Gemeente Amsterdam naar cluster en dienstverband, 30 november 2024</t>
  </si>
  <si>
    <t>Herkomstland werknemers Gemeente Amsterdam naar cluster en directie, 30 november 2024</t>
  </si>
  <si>
    <t>Herkomstland werknemers Gemeente Amsterdam naar cluster en managementfunctie, 30 november 2024</t>
  </si>
  <si>
    <t>Herkomstland werknemers Gemeente Amsterdam naar cluster en salarisschaal, 30 november 2024</t>
  </si>
  <si>
    <t>Herkomstland werknemers Gemeente Amsterdam naar cluster en trede, 30 november 2024</t>
  </si>
  <si>
    <t>Herkomstland werknemers Gemeente Amsterdam naar cluster en geslacht, 30 november 2024</t>
  </si>
  <si>
    <t>Herkomstland werknemers Gemeente Amsterdam naar cluster en leeftijd, 30 november 2024</t>
  </si>
  <si>
    <t>Cluster en dienstverband</t>
  </si>
  <si>
    <t>Cluster en directie</t>
  </si>
  <si>
    <t>Cluster en managementfunctie</t>
  </si>
  <si>
    <t>Cluster en geslacht</t>
  </si>
  <si>
    <t>Cluster en leeftijd</t>
  </si>
  <si>
    <t>Herkomstland werknemers Gemeente Amsterdam naar salarisschaal en geslacht, 30 november 2024</t>
  </si>
  <si>
    <t>Herkomstland werknemers Gemeente Amsterdam naar schaalverhoging en geslacht, 30 november 2024</t>
  </si>
  <si>
    <t>Herkomstland werknemers Gemeente Amsterdam naar salarisschaal en leeftijd, 30 november 2024</t>
  </si>
  <si>
    <t>Herkomstland werknemers Gemeente Amsterdam naar schaalverhoging en leeftijd, 30 november 2024</t>
  </si>
  <si>
    <t>Herkomstland werknemers Gemeente Amsterdam naar werkduur en leeftijd, 30 november 2024</t>
  </si>
  <si>
    <t>Salarisschaal en geslacht</t>
  </si>
  <si>
    <t>Schaalverhoging en geslacht</t>
  </si>
  <si>
    <t>Salarisschaal en leeftijd</t>
  </si>
  <si>
    <t>Werkduur en leeftijd</t>
  </si>
  <si>
    <t>Herkomstland uitgestroomde werknemers Gemeente Amsterdam naar cluster, 1 december 2023 - 30 november 2024</t>
  </si>
  <si>
    <t>Bestuur en Organisatie / Auditdienst ACAM en Digitalisering, Innovatie en Informatie</t>
  </si>
  <si>
    <t>Stadsdelen, Beheer en Dienstverlening en Stadsdeelorganisaties</t>
  </si>
  <si>
    <t>Herkomstland uitgestroomde werknemers Gemeente Amsterdam naar dienstverband, 1 december 2023 - 30 november 2024</t>
  </si>
  <si>
    <t>Externe en tijdelijke medewerker</t>
  </si>
  <si>
    <t>Herkomstland uitgestroomde werknemers Gemeente Amsterdam naar leeftijd, 1 december 2023 - 30 november 2024</t>
  </si>
  <si>
    <t>45 tot 60 jaar</t>
  </si>
  <si>
    <t>Herkomstland uitgestroomde werknemers Gemeente Amsterdam naar salarisschaal, 1 december 2023 - 30 november 2024</t>
  </si>
  <si>
    <t>1 - 9</t>
  </si>
  <si>
    <t>12 en hoger</t>
  </si>
  <si>
    <t>Tabel 32</t>
  </si>
  <si>
    <t>Tabel 33</t>
  </si>
  <si>
    <t>Tabel 34</t>
  </si>
  <si>
    <t>Tabel 35</t>
  </si>
  <si>
    <t>Tabel 36</t>
  </si>
  <si>
    <r>
      <t>Doorstroom</t>
    </r>
    <r>
      <rPr>
        <i/>
        <vertAlign val="superscript"/>
        <sz val="10"/>
        <color theme="1"/>
        <rFont val="Calibri"/>
        <family val="2"/>
        <scheme val="minor"/>
      </rPr>
      <t>1</t>
    </r>
  </si>
  <si>
    <r>
      <t>1</t>
    </r>
    <r>
      <rPr>
        <sz val="9"/>
        <color theme="1"/>
        <rFont val="Calibri"/>
        <family val="2"/>
        <scheme val="minor"/>
      </rPr>
      <t xml:space="preserve"> Dit zijn externen, stagiaires en medewerkers met een afwijkende salarisschaal.</t>
    </r>
  </si>
  <si>
    <r>
      <t>Schaalverhoging</t>
    </r>
    <r>
      <rPr>
        <i/>
        <vertAlign val="superscript"/>
        <sz val="10"/>
        <color theme="1"/>
        <rFont val="Calibri"/>
        <family val="2"/>
      </rPr>
      <t>1</t>
    </r>
  </si>
  <si>
    <r>
      <t>Trede</t>
    </r>
    <r>
      <rPr>
        <i/>
        <vertAlign val="superscript"/>
        <sz val="10"/>
        <color theme="1"/>
        <rFont val="Calibri"/>
        <family val="2"/>
      </rPr>
      <t>1</t>
    </r>
  </si>
  <si>
    <r>
      <t>Overig</t>
    </r>
    <r>
      <rPr>
        <vertAlign val="superscript"/>
        <sz val="10"/>
        <color theme="1"/>
        <rFont val="Calibri"/>
        <family val="2"/>
      </rPr>
      <t>1</t>
    </r>
  </si>
  <si>
    <r>
      <t>Cluster en trede</t>
    </r>
    <r>
      <rPr>
        <i/>
        <vertAlign val="superscript"/>
        <sz val="10"/>
        <color theme="1"/>
        <rFont val="Calibri"/>
        <family val="2"/>
      </rPr>
      <t>1</t>
    </r>
  </si>
  <si>
    <t>Digitalisering, Innovatie en Informatie - eindschalers</t>
  </si>
  <si>
    <t>Digitalisering, Innovatie en Informatie - doorgroeischalers</t>
  </si>
  <si>
    <t>Voor de tabellen 1-31 heeft Gemeente Amsterdam werknemersgegevens uit hun personeelsadministratie aan het CBS geleverd, namelijk Burgerservicenummer (BSN), cluster, dienstverband, directie, doorstroom, managementfunctie, salarisschaal, schaalverhoging, trede, geslacht, leeftijd, werkduur en instroom. Voor de tabellen 32-36 heeft Gemeente Amsterdam voor elk van de uitgestroomde werknemers BSN, cluster, dienstverband, directie, leeftijd en salarisschaal uit hun personeelsadministratie aan het CBS geleverd. Voor meer informatie over deze kenmerken verwijst het CBS naar Gemeente Amsterdam. Vanwege privacy heeft het CBS de direct identificerende persoonsgegevens voorafgaand aan de verwerkingen vervangen door een pseudosleutel. Vervolgens is via deze pseudosleutel het herkomstland van de werknemers afgeleid uit de BRP.</t>
  </si>
  <si>
    <t>Geen schaalverhoging</t>
  </si>
  <si>
    <t>Wel schaalverhoging</t>
  </si>
  <si>
    <t>Herkomstland werknemers Gemeente Amsterdam naar diversiteitscategorie directie, 30 november 2024</t>
  </si>
  <si>
    <t>A (&lt; 30%)</t>
  </si>
  <si>
    <t>B (30-40%)</t>
  </si>
  <si>
    <t>C (40-50%)</t>
  </si>
  <si>
    <t>D (50+%)</t>
  </si>
  <si>
    <t>Herkomstland werknemers Gemeente Amsterdam naar diversiteitscategorie directie en dienstverband, 30 november 2024</t>
  </si>
  <si>
    <t>A (&lt;30%) - Externe medewerker</t>
  </si>
  <si>
    <t>A (&lt;30%) - Tijdelijke medewerker</t>
  </si>
  <si>
    <t>A (&lt;30%) - Vaste medewerker</t>
  </si>
  <si>
    <t>A (&lt;30%) - 1 - 9</t>
  </si>
  <si>
    <t>A (&lt;30%) - 10 - 11A</t>
  </si>
  <si>
    <t>A (&lt;30%) - 12 en hoger</t>
  </si>
  <si>
    <t>A (&lt;30%) - Overig</t>
  </si>
  <si>
    <t>A (&lt;30%)</t>
  </si>
  <si>
    <t>B (30-40%) - Externe medewerker</t>
  </si>
  <si>
    <t>B (30-40%) - Tijdelijke medewerker</t>
  </si>
  <si>
    <t>B (30-40%) - Vaste medewerker</t>
  </si>
  <si>
    <t>C (40-50%) - Externe medewerker</t>
  </si>
  <si>
    <t>C (40-50%) - Tijdelijke medewerker</t>
  </si>
  <si>
    <t>C (40-50%) - Vaste medewerker</t>
  </si>
  <si>
    <t>D (50+%) - Externe medewerker</t>
  </si>
  <si>
    <t>D (50+%) - Tijdelijke medewerker</t>
  </si>
  <si>
    <t>D (50+%) - Vaste medewerker</t>
  </si>
  <si>
    <t>Herkomstland werknemers Gemeente Amsterdam naar diversiteitscategorie directie en salarisschaal, 30 november 2024</t>
  </si>
  <si>
    <t>B (30-40%) - 1 - 6</t>
  </si>
  <si>
    <t>B (30-40%) - 7 - 9</t>
  </si>
  <si>
    <t>B (30-40%) - 10 - 11A</t>
  </si>
  <si>
    <t>B (30-40%) - 12 en hoger</t>
  </si>
  <si>
    <t>B (30-40%) - Overig</t>
  </si>
  <si>
    <t>C (40-50%) - 1 - 6</t>
  </si>
  <si>
    <t>C (40-50%) - 7 - 9</t>
  </si>
  <si>
    <t>C (40-50%) - 10 - 11A</t>
  </si>
  <si>
    <t>C (40-50%) - 12 en hoger</t>
  </si>
  <si>
    <t>C (40-50%) - Overig</t>
  </si>
  <si>
    <t>D (50+%) - 1 - 6</t>
  </si>
  <si>
    <t>D (50+%) - 7 - 9</t>
  </si>
  <si>
    <t>D (50+%) - 10 - 11A</t>
  </si>
  <si>
    <t>D (50+%) - 12 en hoger</t>
  </si>
  <si>
    <t>D (50+%) - Overig</t>
  </si>
  <si>
    <t>A (&lt;30%) - Geen schaalverhoging</t>
  </si>
  <si>
    <t>A (&lt;30%) - Wel schaalverhoging</t>
  </si>
  <si>
    <t>B (30-40%) - Geen schaalverhogiging</t>
  </si>
  <si>
    <t>B (30-40%) - Wel schaalverhoging</t>
  </si>
  <si>
    <t>C (40-50%) - Geen schaalverhoging</t>
  </si>
  <si>
    <t>C (40-50%) - Wel schaalverhoging</t>
  </si>
  <si>
    <t>D (50+%) - Geen schaalverhoging</t>
  </si>
  <si>
    <t>D (50+%) - Wel schaalverhoging</t>
  </si>
  <si>
    <t>Geen schaalverhoging - man</t>
  </si>
  <si>
    <t>Geen schaalverhoging - vrouw</t>
  </si>
  <si>
    <t>Wel schaalverhoging - man</t>
  </si>
  <si>
    <t>Wel schaalverhoging - vrouw</t>
  </si>
  <si>
    <t>Geen schaalverhoging - jonger dan 35 jaar</t>
  </si>
  <si>
    <t>Geen schaalverhoging - 35 tot 45 jaar</t>
  </si>
  <si>
    <t>Geen schaalverhoging - 45 tot 55 jaar</t>
  </si>
  <si>
    <t>Geen schaalverhoging - 55 jaar en ouder</t>
  </si>
  <si>
    <t>Wel schaalverhoging - jonger dan 35 jaar</t>
  </si>
  <si>
    <t>Wel schaalverhoging - 35 tot 45 jaar</t>
  </si>
  <si>
    <t>Wel schaalverhoging - 45 tot 55 jaar</t>
  </si>
  <si>
    <t>Wel schaalverhoging - 55 jaar en ouder</t>
  </si>
  <si>
    <t>Herkomstland werknemers Gemeente Amsterdam naar recente instroom, 30 november 2024</t>
  </si>
  <si>
    <t>Geen recente instroom</t>
  </si>
  <si>
    <t>Recente instroom</t>
  </si>
  <si>
    <t>Herkomstland werknemers Gemeente Amsterdam naar cluster en recente instroom, 30 november 2024</t>
  </si>
  <si>
    <r>
      <t>Recente instroom</t>
    </r>
    <r>
      <rPr>
        <i/>
        <vertAlign val="superscript"/>
        <sz val="10"/>
        <color theme="1"/>
        <rFont val="Calibri"/>
        <family val="2"/>
      </rPr>
      <t>1</t>
    </r>
  </si>
  <si>
    <t>Bedrijfsvoering - geen recente instroom</t>
  </si>
  <si>
    <t>Bedrijfsvoering - recente instroom</t>
  </si>
  <si>
    <t>Bestuur en Organisatie / Auditdienst ACAM &amp; Digitalisering, Innovatie en Informatie - geen recente instroom</t>
  </si>
  <si>
    <t>Bestuur en Organisatie / Auditdienst ACAM &amp; Digitalisering, Innovatie en Informatie - recente instroom</t>
  </si>
  <si>
    <t>Ruimte en Economie - geen recente instroom</t>
  </si>
  <si>
    <t>Ruimte en Economie - recente instroom</t>
  </si>
  <si>
    <t>Sociaal - geen recente instroom</t>
  </si>
  <si>
    <t>Sociaal - recente instroom</t>
  </si>
  <si>
    <t>Stadsdeelorganisaties - geen recente instroom</t>
  </si>
  <si>
    <t>Stadsdeelorganisaties - recente instroom</t>
  </si>
  <si>
    <t>Stadsdelen, Beheer en Dienstverlening - geen recente instroom</t>
  </si>
  <si>
    <t>Stadsdelen, Beheer en Dienstverlening - recente instroom</t>
  </si>
  <si>
    <t>Herkomstland werknemers Gemeente Amsterdam naar recente instroom en dienstverband, 30 november 2024</t>
  </si>
  <si>
    <t>Geen recente instroom - tijdelijke medewerker</t>
  </si>
  <si>
    <t>Geen recente instroom - vaste medewerker</t>
  </si>
  <si>
    <t>Geen recente instroom - externe medewerker</t>
  </si>
  <si>
    <t>Geen recente instroom - A (&lt;30%)</t>
  </si>
  <si>
    <t>Recente instroom - A (&lt;30%)</t>
  </si>
  <si>
    <t>Geen recente instroom - B (30-40%)</t>
  </si>
  <si>
    <t>Recente instroom - B (30-40%)</t>
  </si>
  <si>
    <t>Recente instroom - C (40-50%)</t>
  </si>
  <si>
    <t>Geen recente instroom - C (40-50%)</t>
  </si>
  <si>
    <t>Geen recente instroom - D (50+%)</t>
  </si>
  <si>
    <t>Recente instroom - D (50+%)</t>
  </si>
  <si>
    <r>
      <t>Recente instroom</t>
    </r>
    <r>
      <rPr>
        <i/>
        <vertAlign val="superscript"/>
        <sz val="10"/>
        <color theme="1"/>
        <rFont val="Calibri"/>
        <family val="2"/>
      </rPr>
      <t>1</t>
    </r>
    <r>
      <rPr>
        <i/>
        <sz val="10"/>
        <color theme="1"/>
        <rFont val="Calibri"/>
        <family val="2"/>
      </rPr>
      <t xml:space="preserve"> en diversiteitscategorie directie</t>
    </r>
    <r>
      <rPr>
        <i/>
        <vertAlign val="superscript"/>
        <sz val="10"/>
        <color theme="1"/>
        <rFont val="Calibri"/>
        <family val="2"/>
      </rPr>
      <t>2</t>
    </r>
  </si>
  <si>
    <r>
      <t>Cluster en recente instroom</t>
    </r>
    <r>
      <rPr>
        <i/>
        <vertAlign val="superscript"/>
        <sz val="10"/>
        <color theme="1"/>
        <rFont val="Calibri"/>
        <family val="2"/>
      </rPr>
      <t>1</t>
    </r>
  </si>
  <si>
    <r>
      <t>Recente instroom</t>
    </r>
    <r>
      <rPr>
        <i/>
        <vertAlign val="superscript"/>
        <sz val="10"/>
        <color theme="1"/>
        <rFont val="Calibri"/>
        <family val="2"/>
      </rPr>
      <t>1</t>
    </r>
    <r>
      <rPr>
        <i/>
        <sz val="10"/>
        <color theme="1"/>
        <rFont val="Calibri"/>
        <family val="2"/>
      </rPr>
      <t xml:space="preserve"> en dienstverband</t>
    </r>
  </si>
  <si>
    <t>Recente instroom - externe medewerker</t>
  </si>
  <si>
    <t>Recente instroom - tijdelijke medewerker</t>
  </si>
  <si>
    <t>Recente instroom - vaste medewerker</t>
  </si>
  <si>
    <t>Geen recente instroom - man</t>
  </si>
  <si>
    <t>Geen recente instroom - vrouw</t>
  </si>
  <si>
    <t>Herkomstland werknemers Gemeente Amsterdam naar recente instroom en geslacht, 30 november 2024</t>
  </si>
  <si>
    <r>
      <t>Recente instroom</t>
    </r>
    <r>
      <rPr>
        <i/>
        <vertAlign val="superscript"/>
        <sz val="10"/>
        <color theme="1"/>
        <rFont val="Calibri"/>
        <family val="2"/>
      </rPr>
      <t>1</t>
    </r>
    <r>
      <rPr>
        <i/>
        <sz val="10"/>
        <color theme="1"/>
        <rFont val="Calibri"/>
        <family val="2"/>
      </rPr>
      <t xml:space="preserve"> en geslacht</t>
    </r>
  </si>
  <si>
    <t>Recente instroom - man</t>
  </si>
  <si>
    <t>Recente instroom - vrouw</t>
  </si>
  <si>
    <r>
      <t>Recente instroom</t>
    </r>
    <r>
      <rPr>
        <i/>
        <vertAlign val="superscript"/>
        <sz val="10"/>
        <color theme="1"/>
        <rFont val="Calibri"/>
        <family val="2"/>
      </rPr>
      <t>1</t>
    </r>
    <r>
      <rPr>
        <i/>
        <sz val="10"/>
        <color theme="1"/>
        <rFont val="Calibri"/>
        <family val="2"/>
      </rPr>
      <t xml:space="preserve"> en leeftijd</t>
    </r>
  </si>
  <si>
    <t>Herkomstland werknemers Gemeente Amsterdam naar recente instroom en leeftijd, 30 november 2024</t>
  </si>
  <si>
    <t>Geen recente instroom - 35 tot 45 jaar</t>
  </si>
  <si>
    <t>Geen recente instroom - 45 tot 55 jaar</t>
  </si>
  <si>
    <t>Geen recente instroom - 55 tot 60 jaar</t>
  </si>
  <si>
    <t>Geen recente instroom - 60 jaar en ouder</t>
  </si>
  <si>
    <t>Geen recente instroom - jonger dan 35 jaar</t>
  </si>
  <si>
    <t>Recente instroom - jonger dan 35 jaar</t>
  </si>
  <si>
    <t>Recente instroom - 35 tot 45 jaar</t>
  </si>
  <si>
    <t>Recente instroom - 45 tot 55 jaar</t>
  </si>
  <si>
    <t>Recente instroom - 55 tot 60 jaar</t>
  </si>
  <si>
    <t>Recente instroom - 60 jaar en ouder</t>
  </si>
  <si>
    <t>Herkomstland werknemers Gemeente Amsterdam naar recente instroom en salarisschaal, 30 november 2024</t>
  </si>
  <si>
    <r>
      <t>Recente instroom</t>
    </r>
    <r>
      <rPr>
        <i/>
        <vertAlign val="superscript"/>
        <sz val="10"/>
        <color theme="1"/>
        <rFont val="Calibri"/>
        <family val="2"/>
      </rPr>
      <t>1</t>
    </r>
    <r>
      <rPr>
        <i/>
        <sz val="10"/>
        <color theme="1"/>
        <rFont val="Calibri"/>
        <family val="2"/>
      </rPr>
      <t xml:space="preserve"> en salarisschaal</t>
    </r>
  </si>
  <si>
    <t>Geen recente instroom - 7 - 9</t>
  </si>
  <si>
    <t>Geen recente instroom - 10 - 11A</t>
  </si>
  <si>
    <t>Geen recente instroom - 12 en hoger</t>
  </si>
  <si>
    <t>Geen recente instroom - overig</t>
  </si>
  <si>
    <t>Geen recente instroom - 1 - 6</t>
  </si>
  <si>
    <t>Recente instroom - 1 - 6</t>
  </si>
  <si>
    <t>Recente instroom - 7 - 9</t>
  </si>
  <si>
    <t>Recente instroom - 10 - 11A</t>
  </si>
  <si>
    <t>Recente instroom - 12 en hoger</t>
  </si>
  <si>
    <t>Recente instroom - overig</t>
  </si>
  <si>
    <t>Diversiteitscategorie directie</t>
  </si>
  <si>
    <t>Herkomstland uitgestroomde werknemers Gemeente Amsterdam naar diversiteitscategorie directie, 1 december 2023 - 30 november 2024</t>
  </si>
  <si>
    <t>Herkomstland werknemers Gemeente Amsterdam naar recente instroom en directie, 30 november 2024</t>
  </si>
  <si>
    <t>Herkomstland werknemers Gemeente Amsterdam naar recente instroom en diversiteitscategorie directie, 30 november 2024</t>
  </si>
  <si>
    <t>Herkomstland werknemers Gemeente Amsterdam naar diversiteitscategorie directie en schaalverhoging, 30 november 2024</t>
  </si>
  <si>
    <t>Diversiteitscategorie directie en dienstverband</t>
  </si>
  <si>
    <r>
      <t>Diversiteitscategorie directie</t>
    </r>
    <r>
      <rPr>
        <i/>
        <vertAlign val="superscript"/>
        <sz val="10"/>
        <color theme="1"/>
        <rFont val="Calibri"/>
        <family val="2"/>
      </rPr>
      <t>1</t>
    </r>
  </si>
  <si>
    <r>
      <t>Schaalverhoging</t>
    </r>
    <r>
      <rPr>
        <i/>
        <vertAlign val="superscript"/>
        <sz val="10"/>
        <color theme="1"/>
        <rFont val="Calibri"/>
        <family val="2"/>
      </rPr>
      <t>1</t>
    </r>
    <r>
      <rPr>
        <i/>
        <sz val="10"/>
        <color theme="1"/>
        <rFont val="Calibri"/>
        <family val="2"/>
      </rPr>
      <t xml:space="preserve"> en leeftijd</t>
    </r>
  </si>
  <si>
    <r>
      <t>Diversiteitscategorie directie</t>
    </r>
    <r>
      <rPr>
        <i/>
        <vertAlign val="superscript"/>
        <sz val="10"/>
        <color theme="1"/>
        <rFont val="Calibri"/>
        <family val="2"/>
      </rPr>
      <t>1</t>
    </r>
    <r>
      <rPr>
        <i/>
        <sz val="10"/>
        <color theme="1"/>
        <rFont val="Calibri"/>
        <family val="2"/>
      </rPr>
      <t xml:space="preserve"> en schaalverhoging</t>
    </r>
    <r>
      <rPr>
        <i/>
        <vertAlign val="superscript"/>
        <sz val="10"/>
        <color theme="1"/>
        <rFont val="Calibri"/>
        <family val="2"/>
      </rPr>
      <t>2</t>
    </r>
  </si>
  <si>
    <r>
      <t>1</t>
    </r>
    <r>
      <rPr>
        <sz val="9"/>
        <color theme="1"/>
        <rFont val="Calibri"/>
        <family val="2"/>
        <scheme val="minor"/>
      </rPr>
      <t xml:space="preserve"> Doorgroeischalers zijn medewerkers die worden betaald in een periodiek lager dan de hoogste periodiek (periodiek 11). Eindschalers zijn medewerkers die worden betaald in de hoogste periodiek (periodiek 11) van de salarisschaal. Overig zijn externen, stagiaires en medewerkers met een afwijkende salarisschaal waar trede niet van toepassing is.</t>
    </r>
  </si>
  <si>
    <t>Overige directies - Externe, tijdelijke en vaste medewerker</t>
  </si>
  <si>
    <r>
      <t>Herkomstland</t>
    </r>
    <r>
      <rPr>
        <b/>
        <sz val="18"/>
        <color rgb="FFFF0000"/>
        <rFont val="Calibri"/>
        <family val="2"/>
        <scheme val="minor"/>
      </rPr>
      <t xml:space="preserve"> </t>
    </r>
    <r>
      <rPr>
        <b/>
        <sz val="18"/>
        <color rgb="FF002060"/>
        <rFont val="Calibri"/>
        <family val="2"/>
        <scheme val="minor"/>
      </rPr>
      <t>werknemers Gemeente Amsterdam, 30 november 2024</t>
    </r>
  </si>
  <si>
    <t>De tabellen 1-31 hebben betrekking op de werknemers van Gemeente Amsterdam op peildatum 30 november 2024 waarvoor Gemeente Amsterdam personeelsgegevens aan het CBS heeft geleverd. In totaal is informatie geleverd van 23 517 unieke werknemers. Voor sommige werknemers was het niet mogelijk om met de beschikbare informatie het herkomstland te bepalen. Dit betrof minder dan 0,1 procent van de werknemers van Gemeente Amsterdam. Hierdoor kan een vertekening in de percentages ontstaan. Hiermee dient rekening gehouden te worden bij het interpreteren van de cijfers.
De tabellen 32-36 hebben betrekking op werknemers die zijn uitgestroomd in de periode 1 december 2023 tot en met 30 november 2024 waarvoor de Gemeente Amsterdam personeelsgegevens aan het CBS heeft geleverd. In totaal is informatie geleverd van 3 280 unieke werknemers. Voor sommige werknemers was het niet mogelijk om met de beschikbare informatie het herkomstland te bepalen. Dit betrof 0,2 procent van de werknemers van Gemeente Amsterdam. Hierdoor kan een vertekening in de percentages ontstaan. Hiermee dient rekening gehouden te worden bij het interpreteren van de cijfers.</t>
  </si>
  <si>
    <t>Voor de tabellen 1-31 heeft Gemeente Amsterdam werknemersgegevens uit hun personeelsadministratie aan het CBS geleverd, namelijk Burgerservicenummer (BSN), cluster, dienstverband, directie, doorstroom, managementfunctie, salarisschaal, schaalverhoging, trede, geslacht, leeftijd, werkduur en instroom. Voor de tabellen 32-36 heeft Gemeente Amsterdam voor elk van de uitgestroomde werknemers BSN, cluster, dienstverband, directie, leeftijd en salarisschaal uit hun personeelsadministratie aan het CBS geleverd. Voor meer informatie over deze kenmerken verwijst het CBS naar Gemeente Amsterdam.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</si>
  <si>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r>
      <t xml:space="preserve">1 </t>
    </r>
    <r>
      <rPr>
        <sz val="9"/>
        <rFont val="Calibri"/>
        <family val="2"/>
        <scheme val="minor"/>
      </rPr>
      <t>Onder horizontale doorstroom wordt verstaan de wijziging van organisatieonderdeel (cluster, directie en/of afdeling). Onder verticale doorstroom wordt verstaan de wijziging van functie (functiefamilie en/of functieschaal). Horizontale en verticale wijziging betreffen medewerkers met gelijktijdige wijziging van organisatieonderdeel en functie. Het betreft wijzigingen in de periode tussen 1 december 2023 en 30 november 2024. Wijzigingen van organisatieonderdeel en/of functie door een reorganisatie zijn uitgesloten.</t>
    </r>
  </si>
  <si>
    <r>
      <t xml:space="preserve">1 </t>
    </r>
    <r>
      <rPr>
        <sz val="9"/>
        <rFont val="Calibri"/>
        <family val="2"/>
        <scheme val="minor"/>
      </rPr>
      <t>Onder schaalverhoging wordt verstaan de medewerkers die in de periode tussen 1 december 2023 en 30 november 2024 één of meerdere salarisschalen omhoog zijn gegaan. Onder geen schaalverhoging wordt verstaan de medewerkers die in de periode tussen 1 december 2023 en 30 november 2024 in dezelfde salarisschaal zijn gebleven. Overig zijn externen, stagiaires en medewerkers met een afwijkende salarisschaal waar verhoging van salarisschaal niet van toepassing is.</t>
    </r>
  </si>
  <si>
    <r>
      <rPr>
        <vertAlign val="superscript"/>
        <sz val="9"/>
        <rFont val="Calibri"/>
        <family val="2"/>
        <scheme val="minor"/>
      </rPr>
      <t xml:space="preserve">1 </t>
    </r>
    <r>
      <rPr>
        <sz val="9"/>
        <rFont val="Calibri"/>
        <family val="2"/>
        <scheme val="minor"/>
      </rPr>
      <t>Op verzoek van de Gemeente Amsterdam zijn de directies op basis van het aandeel werknemers met een Buiten-Europees herkomstland in vijf categorieën ingedeeld. Zie Tabel 13 voor de indeling per categorie.</t>
    </r>
  </si>
  <si>
    <r>
      <rPr>
        <vertAlign val="superscript"/>
        <sz val="9"/>
        <rFont val="Calibri"/>
        <family val="2"/>
        <scheme val="minor"/>
      </rPr>
      <t xml:space="preserve">1 </t>
    </r>
    <r>
      <rPr>
        <sz val="9"/>
        <rFont val="Calibri"/>
        <family val="2"/>
        <scheme val="minor"/>
      </rPr>
      <t xml:space="preserve">Op verzoek van de Gemeente Amsterdam zijn de directies op basis van het aandeel werknemers met een Buiten-Europees herkomstland in vijf categorieën ingedeeld. Zie Tabel 13 voor de indeling per categorie.
</t>
    </r>
    <r>
      <rPr>
        <vertAlign val="superscript"/>
        <sz val="9"/>
        <rFont val="Calibri"/>
        <family val="2"/>
        <scheme val="minor"/>
      </rPr>
      <t>2</t>
    </r>
    <r>
      <rPr>
        <sz val="9"/>
        <rFont val="Calibri"/>
        <family val="2"/>
        <scheme val="minor"/>
      </rPr>
      <t xml:space="preserve"> Onder schaalverhoging wordt verstaan de medewerkers die in de periode tussen 1 december 2023 en 30 november 2024 één of meerdere salarisschalen omhoog zijn gegaan. Onder geen geen schaalverhoging wordt verstaan de medewerkers die in de periode tussen 1 december 2023 en 30 november 2024 in dezelfde salarisschaal zijn gebleven. Overig zijn externen, stagiaires en medewerkers met een afwijkende salarisschaal waar verhoging van salarisschaal niet van toepassing is.</t>
    </r>
  </si>
  <si>
    <r>
      <t xml:space="preserve">1 </t>
    </r>
    <r>
      <rPr>
        <sz val="9"/>
        <rFont val="Calibri"/>
        <family val="2"/>
        <scheme val="minor"/>
      </rPr>
      <t>Onder schaalverhogingwordt verstaan de medewerkers die in de periode tussen 1 december 2023 en 30 november 2024 één of meerdere salarisschalen omhoog zijn gegaan. Onder geen schaalverhoging wordt verstaan de medewerkers die in de periode tussen 1 december 2023 en 30 november 2024 in dezelfde salarisschaal zijn gebleven. Overig zijn externen, stagiaires en medewerkers met een afwijkende salarisschaal waar verhoging van salarisschaal niet van toepassing is.</t>
    </r>
  </si>
  <si>
    <r>
      <rPr>
        <vertAlign val="superscript"/>
        <sz val="9"/>
        <rFont val="Calibri"/>
        <family val="2"/>
        <scheme val="minor"/>
      </rPr>
      <t>1</t>
    </r>
    <r>
      <rPr>
        <sz val="9"/>
        <rFont val="Calibri"/>
        <family val="2"/>
        <scheme val="minor"/>
      </rPr>
      <t xml:space="preserve"> Onder recente instroom wordt verstaan de medewerkers die later dan 1 december 2023 in dienst zijn getreden bij de Gemeente Amsterdam. Onder geen recente instroom wordt verstaan de medewerkers die eerder dan 1 december 2023 in dienst zijn getreden bij de Gemeente Amsterdam.</t>
    </r>
  </si>
  <si>
    <r>
      <rPr>
        <vertAlign val="superscript"/>
        <sz val="9"/>
        <rFont val="Calibri"/>
        <family val="2"/>
        <scheme val="minor"/>
      </rPr>
      <t xml:space="preserve">1 </t>
    </r>
    <r>
      <rPr>
        <sz val="9"/>
        <rFont val="Calibri"/>
        <family val="2"/>
        <scheme val="minor"/>
      </rPr>
      <t xml:space="preserve">Onder recente instroom wordt verstaan de medewerkers die later dan 1 december 2023 in dienst zijn getreden bij de Gemeente Amsterdam. Onder geen recente instroom wordt verstaan de medewerkers die eerder dan 1 december 2023 in dienst zijn getreden bij de Gemeente Amsterdam.
</t>
    </r>
    <r>
      <rPr>
        <vertAlign val="superscript"/>
        <sz val="9"/>
        <rFont val="Calibri"/>
        <family val="2"/>
        <scheme val="minor"/>
      </rPr>
      <t xml:space="preserve">2 </t>
    </r>
    <r>
      <rPr>
        <sz val="9"/>
        <rFont val="Calibri"/>
        <family val="2"/>
        <scheme val="minor"/>
      </rPr>
      <t>Op verzoek van de Gemeente Amsterdam zijn de directies op basis van het aandeel werknemers met een Buiten-Europees herkomstland in vijf categorieën ingedeeld. Zie Tabel 13 voor de indeling per categorie.</t>
    </r>
  </si>
  <si>
    <r>
      <rPr>
        <vertAlign val="superscript"/>
        <sz val="9"/>
        <color theme="1"/>
        <rFont val="Calibri"/>
        <family val="2"/>
      </rPr>
      <t>1</t>
    </r>
    <r>
      <rPr>
        <sz val="9"/>
        <color theme="1"/>
        <rFont val="Calibri"/>
        <family val="2"/>
      </rPr>
      <t xml:space="preserve"> Per cluster worden verschillende salarisschaalcategorieën gebruikt, zodat iedere categorie voldoende medewerkers omvat om de verdeling naar herkomstland weer te kunnen geven.
</t>
    </r>
    <r>
      <rPr>
        <vertAlign val="superscript"/>
        <sz val="9"/>
        <color theme="1"/>
        <rFont val="Calibri"/>
        <family val="2"/>
      </rPr>
      <t>2</t>
    </r>
    <r>
      <rPr>
        <sz val="9"/>
        <color theme="1"/>
        <rFont val="Calibri"/>
        <family val="2"/>
      </rPr>
      <t xml:space="preserve"> De groepen 'Overig' bevatten externen, stagiaires en medewerkers met een afwijkende salarisschaal.</t>
    </r>
  </si>
  <si>
    <r>
      <t>Bedrijfsvoering - overig</t>
    </r>
    <r>
      <rPr>
        <vertAlign val="superscript"/>
        <sz val="10"/>
        <color theme="1"/>
        <rFont val="Calibri"/>
        <family val="2"/>
      </rPr>
      <t>2</t>
    </r>
  </si>
  <si>
    <r>
      <t>Cluster en salarisschaal</t>
    </r>
    <r>
      <rPr>
        <i/>
        <vertAlign val="superscript"/>
        <sz val="10"/>
        <color theme="1"/>
        <rFont val="Calibri"/>
        <family val="2"/>
      </rPr>
      <t>1</t>
    </r>
  </si>
  <si>
    <r>
      <t>Diversiteitscategorie directie</t>
    </r>
    <r>
      <rPr>
        <i/>
        <vertAlign val="superscript"/>
        <sz val="10"/>
        <color theme="1"/>
        <rFont val="Calibri"/>
        <family val="2"/>
      </rPr>
      <t>1</t>
    </r>
    <r>
      <rPr>
        <i/>
        <sz val="10"/>
        <color theme="1"/>
        <rFont val="Calibri"/>
        <family val="2"/>
      </rPr>
      <t xml:space="preserve"> en salarisschaal</t>
    </r>
    <r>
      <rPr>
        <i/>
        <vertAlign val="superscript"/>
        <sz val="10"/>
        <color theme="1"/>
        <rFont val="Calibri"/>
        <family val="2"/>
      </rPr>
      <t>2</t>
    </r>
  </si>
  <si>
    <t>Herkomstindeling Barometer Culturele Diversiteit (cbs.nl)</t>
  </si>
  <si>
    <r>
      <rPr>
        <vertAlign val="superscript"/>
        <sz val="9"/>
        <rFont val="Calibri"/>
        <family val="2"/>
        <scheme val="minor"/>
      </rPr>
      <t xml:space="preserve">1 </t>
    </r>
    <r>
      <rPr>
        <sz val="9"/>
        <rFont val="Calibri"/>
        <family val="2"/>
        <scheme val="minor"/>
      </rPr>
      <t xml:space="preserve">Op verzoek van de Gemeente Amsterdam zijn de directies op basis van het aandeel werknemers met een Buiten-Europees herkomstland in vijf categorieën ingedeeld. Zie Tabel 13 voor de indeling per categorie.
</t>
    </r>
    <r>
      <rPr>
        <vertAlign val="superscript"/>
        <sz val="9"/>
        <rFont val="Calibri"/>
        <family val="2"/>
        <scheme val="minor"/>
      </rPr>
      <t>2</t>
    </r>
    <r>
      <rPr>
        <sz val="9"/>
        <rFont val="Calibri"/>
        <family val="2"/>
        <scheme val="minor"/>
      </rPr>
      <t xml:space="preserve"> Per diversiteitscategorie directie worden verschillende salarisschaalcategorieën gebruikt, zodat iedere categorie voldoende medewerkers omvat om de verdeling naar herkomstland weer te kunnen geven.
</t>
    </r>
  </si>
  <si>
    <t>Gemeente Amsterdam heeft eerder meegedaan aan de Barometer Culturele Diversiteit. De vergelijkbaarheid met deze eerdere meting is afhankelijk van de mate waarin de huidige door Gemeente Amsterdam aangeleverde medewerkersgegevens overeenkomen met die van de eerdere meting. Ook is bij de eerdere meting (deels) de oude herkomstindeling naar migratieachtegrond gebruikt. Voor meer informatie over de (oude en nieuwe) herkomstindeling zie de volgende website:</t>
  </si>
  <si>
    <r>
      <rPr>
        <vertAlign val="superscript"/>
        <sz val="9"/>
        <rFont val="Calibri"/>
        <family val="2"/>
        <scheme val="minor"/>
      </rPr>
      <t xml:space="preserve">1 </t>
    </r>
    <r>
      <rPr>
        <sz val="9"/>
        <rFont val="Calibri"/>
        <family val="2"/>
        <scheme val="minor"/>
      </rPr>
      <t xml:space="preserve">Op verzoek van de Gemeente Amsterdam zijn de directies op basis van het aandeel werknemers met een Buiten-Europees herkomstland in vijf categorieën ingedeeld: 
A. Categorie A zijn directies met minder dan 30 procent van de werknemers met een Buiten-Europees herkomstland. Deze categorie omvat de volgende directies: Bestuurs- en Managementadvies, Bureau Interim en Advies, Communicatie, Data, Digitalisering en Innovatie, Directie Juridische Zaken, Gemeentelijk Vastgoed, Ingenieursbureau, Maatschappelijke Voorzieningen, Ombudsman/Algemeen, Programmateam Varen, Projectmanagementbureau, RIEC bureau, Ruimte en Duurzaamheid, Stadsarchief, Stadsdeel Centrum, UIE, Verkeer en Openbare Ruimte en Zuidas.
B. In categorie B is het aandeel werknemers met een Buiten-Europees herkomstland tussen de 30 en 40 procent. Deze categorie omvat de volgende directies: Digitale Strategie en Informatie, Digitale Voorzieningen, Directie Middelen en Control, Economische Zaken en Cultuur, GGD Amsterdam, Grond en Ontwikkeling, Juridisch Bureau, Openbare Orde en Veiligheid, Personeel en Organisatie, Sport en Bos, Stadsdeel Noord, Stadsdeel Oost, Stadsdeel Zuid en VGA Verzekeringen.
C. In categorie C is het aandeel werknemers met een Buiten-Europees herkomstland tussen de 40 en 50 procent. Deze categorie omvat de volgende directies: Afval en Grondstoffen, Bedrijfsvoering/Staf DII, Belastingen, Financiën en Inkoop, Jeugd, Zorg en Diversiteit, Onderwijs, Parkeren, Stadsdeel Nieuw West, Stadsdeel West, Stadswerken, Toezicht en Handhaving Openbare Ruimte en Wonen. 
D. In categorie D is het aandeel werknemers met een Buiten-Europees herkomstland meer dan 50 procent. Deze categorie omvat de volgende directies: Dienstverlening, Auditdienst ACAM, Facilitair Bureau, Inkomen, Stadsdeel Zuidoost, Subsidies-, Inkoop- en Juridisch Bureau Sociaal en Werk en Participatie.
De overige directies konden vanwege de lage aantallen niet meegenomen worden in de analyses waarin de diversiteitscategorieën zijn bepaald. Deze directies zijn samengevoegd in de categorie "Overige directies".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</si>
</sst>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33"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
      <u/>
      <sz val="11"/>
      <color theme="10"/>
      <name val="Calibri"/>
      <family val="2"/>
      <scheme val="minor"/>
    </font>
    <font>
      <b/>
      <sz val="18"/>
      <color rgb="FFFF0000"/>
      <name val="Calibri"/>
      <family val="2"/>
      <scheme val="minor"/>
    </font>
    <font>
      <i/>
      <sz val="10"/>
      <color theme="1"/>
      <name val="Calibri"/>
      <family val="2"/>
      <scheme val="minor"/>
    </font>
    <font>
      <i/>
      <vertAlign val="superscript"/>
      <sz val="10"/>
      <color theme="1"/>
      <name val="Calibri"/>
      <family val="2"/>
      <scheme val="minor"/>
    </font>
    <font>
      <sz val="9"/>
      <color theme="1"/>
      <name val="Calibri"/>
      <family val="2"/>
      <scheme val="minor"/>
    </font>
    <font>
      <vertAlign val="superscript"/>
      <sz val="9"/>
      <color theme="1"/>
      <name val="Calibri"/>
      <family val="2"/>
      <scheme val="minor"/>
    </font>
    <font>
      <i/>
      <vertAlign val="superscript"/>
      <sz val="10"/>
      <color theme="1"/>
      <name val="Calibri"/>
      <family val="2"/>
    </font>
    <font>
      <vertAlign val="superscript"/>
      <sz val="10"/>
      <color theme="1"/>
      <name val="Calibri"/>
      <family val="2"/>
    </font>
    <font>
      <vertAlign val="superscript"/>
      <sz val="9"/>
      <name val="Calibri"/>
      <family val="2"/>
      <scheme val="minor"/>
    </font>
    <font>
      <sz val="9"/>
      <name val="Calibri"/>
      <family val="2"/>
      <scheme val="minor"/>
    </font>
    <font>
      <strike/>
      <sz val="10"/>
      <color theme="1"/>
      <name val="Calibri"/>
      <family val="2"/>
      <scheme val="minor"/>
    </font>
    <font>
      <sz val="9"/>
      <color theme="1"/>
      <name val="Calibri"/>
      <family val="2"/>
    </font>
    <font>
      <vertAlign val="superscript"/>
      <sz val="9"/>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0" fillId="0" borderId="0" applyNumberFormat="0" applyFill="0" applyBorder="0" applyAlignment="0" applyProtection="0"/>
  </cellStyleXfs>
  <cellXfs count="97">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2" fillId="3" borderId="0" xfId="0" applyFont="1" applyFill="1" applyAlignment="1">
      <alignment horizontal="justify" vertical="top" wrapText="1"/>
    </xf>
    <xf numFmtId="0" fontId="11" fillId="3" borderId="0" xfId="0" applyFont="1" applyFill="1"/>
    <xf numFmtId="0" fontId="12" fillId="3" borderId="0" xfId="0" applyFont="1" applyFill="1" applyAlignment="1">
      <alignment horizontal="justify" vertical="top" wrapText="1"/>
    </xf>
    <xf numFmtId="0" fontId="11" fillId="3" borderId="0" xfId="0" applyFont="1" applyFill="1" applyAlignment="1">
      <alignment vertical="top"/>
    </xf>
    <xf numFmtId="0" fontId="13" fillId="3" borderId="0" xfId="0" applyFont="1" applyFill="1" applyAlignment="1">
      <alignment horizontal="justify" vertical="top" wrapText="1"/>
    </xf>
    <xf numFmtId="0" fontId="2" fillId="0" borderId="0" xfId="0" applyFont="1" applyAlignment="1">
      <alignment horizontal="justify"/>
    </xf>
    <xf numFmtId="0" fontId="14" fillId="3" borderId="0" xfId="0" applyFont="1" applyFill="1" applyAlignment="1">
      <alignment horizontal="justify" vertical="top" wrapText="1"/>
    </xf>
    <xf numFmtId="0" fontId="9" fillId="0" borderId="0" xfId="0" applyFont="1"/>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2" fillId="5" borderId="0" xfId="0" applyFont="1" applyFill="1" applyAlignment="1">
      <alignment vertical="top" wrapText="1"/>
    </xf>
    <xf numFmtId="0" fontId="9" fillId="3" borderId="0" xfId="0" applyFont="1" applyFill="1" applyAlignment="1">
      <alignment horizontal="left"/>
    </xf>
    <xf numFmtId="0" fontId="15" fillId="0" borderId="0" xfId="0" applyFont="1" applyAlignment="1">
      <alignment horizontal="left"/>
    </xf>
    <xf numFmtId="164" fontId="16" fillId="0" borderId="0" xfId="0" applyNumberFormat="1" applyFont="1" applyAlignment="1">
      <alignment horizontal="center"/>
    </xf>
    <xf numFmtId="0" fontId="16" fillId="0" borderId="0" xfId="0" applyFont="1" applyAlignment="1">
      <alignment horizontal="left"/>
    </xf>
    <xf numFmtId="0" fontId="16" fillId="0" borderId="1" xfId="0" applyFont="1" applyBorder="1" applyAlignment="1">
      <alignment horizontal="center"/>
    </xf>
    <xf numFmtId="0" fontId="17" fillId="0" borderId="0" xfId="0" applyFont="1" applyAlignment="1">
      <alignment horizontal="left"/>
    </xf>
    <xf numFmtId="0" fontId="16" fillId="0" borderId="2" xfId="0" applyFont="1" applyBorder="1" applyAlignment="1">
      <alignment horizontal="left"/>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0" fontId="9" fillId="3" borderId="0" xfId="0" applyFont="1" applyFill="1" applyAlignment="1">
      <alignment vertical="top"/>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xf>
    <xf numFmtId="0" fontId="2" fillId="0" borderId="0" xfId="0" applyFont="1"/>
    <xf numFmtId="0" fontId="2" fillId="3" borderId="0" xfId="0" applyFont="1" applyFill="1" applyAlignment="1">
      <alignment vertical="center"/>
    </xf>
    <xf numFmtId="0" fontId="2" fillId="4" borderId="0" xfId="0" applyFont="1" applyFill="1" applyAlignment="1">
      <alignment vertical="center"/>
    </xf>
    <xf numFmtId="0" fontId="16" fillId="0" borderId="0" xfId="0" applyNumberFormat="1" applyFont="1" applyAlignment="1">
      <alignment horizontal="center"/>
    </xf>
    <xf numFmtId="0" fontId="14" fillId="3" borderId="0" xfId="0" applyFont="1" applyFill="1"/>
    <xf numFmtId="0" fontId="9" fillId="3" borderId="0" xfId="1" applyFont="1" applyFill="1" applyAlignment="1">
      <alignment horizontal="left"/>
    </xf>
    <xf numFmtId="0" fontId="9" fillId="3" borderId="0" xfId="1" applyFont="1" applyFill="1"/>
    <xf numFmtId="0" fontId="16" fillId="0" borderId="0" xfId="0" applyFont="1" applyFill="1" applyBorder="1" applyAlignment="1">
      <alignment horizontal="left"/>
    </xf>
    <xf numFmtId="0" fontId="22" fillId="0" borderId="0" xfId="0" applyFont="1" applyAlignment="1">
      <alignment horizontal="left"/>
    </xf>
    <xf numFmtId="0" fontId="0" fillId="0" borderId="0" xfId="0" applyFill="1"/>
    <xf numFmtId="0" fontId="2" fillId="0" borderId="0" xfId="0" applyFont="1" applyFill="1"/>
    <xf numFmtId="0" fontId="30" fillId="3" borderId="0" xfId="0" applyFont="1" applyFill="1"/>
    <xf numFmtId="0" fontId="30" fillId="0" borderId="0" xfId="0" applyFont="1" applyFill="1"/>
    <xf numFmtId="0" fontId="30" fillId="0" borderId="0" xfId="0" applyFont="1"/>
    <xf numFmtId="0" fontId="16" fillId="0" borderId="0" xfId="0" applyFont="1" applyFill="1" applyAlignment="1">
      <alignment horizontal="left"/>
    </xf>
    <xf numFmtId="0" fontId="17" fillId="0" borderId="0" xfId="0" applyFont="1" applyFill="1" applyAlignment="1">
      <alignment horizontal="left"/>
    </xf>
    <xf numFmtId="0" fontId="15" fillId="0" borderId="0" xfId="0" applyFont="1" applyFill="1" applyAlignment="1">
      <alignment horizontal="left"/>
    </xf>
    <xf numFmtId="0" fontId="16" fillId="0" borderId="1" xfId="0" applyFont="1" applyFill="1" applyBorder="1" applyAlignment="1">
      <alignment horizontal="center"/>
    </xf>
    <xf numFmtId="0" fontId="16" fillId="0" borderId="2" xfId="0" applyFont="1" applyFill="1" applyBorder="1" applyAlignment="1">
      <alignment horizontal="left"/>
    </xf>
    <xf numFmtId="0" fontId="16" fillId="0" borderId="0" xfId="0" applyNumberFormat="1" applyFont="1" applyFill="1" applyAlignment="1">
      <alignment horizontal="center"/>
    </xf>
    <xf numFmtId="0" fontId="19" fillId="3" borderId="0" xfId="0" applyFont="1" applyFill="1"/>
    <xf numFmtId="0" fontId="19" fillId="3" borderId="0" xfId="0" applyFont="1" applyFill="1" applyAlignment="1">
      <alignment horizontal="justify" vertical="top" wrapText="1"/>
    </xf>
    <xf numFmtId="0" fontId="19" fillId="0" borderId="0" xfId="0" applyFont="1" applyFill="1" applyAlignment="1">
      <alignment horizontal="justify" vertical="top" wrapText="1"/>
    </xf>
    <xf numFmtId="0" fontId="29" fillId="0" borderId="0" xfId="0" applyFont="1"/>
    <xf numFmtId="0" fontId="2" fillId="0" borderId="0" xfId="0" applyFont="1" applyAlignment="1">
      <alignment horizontal="justify" vertical="top" wrapText="1"/>
    </xf>
    <xf numFmtId="0" fontId="9" fillId="0" borderId="0" xfId="1" applyFont="1" applyFill="1" applyAlignment="1">
      <alignment horizontal="justify" vertical="top" wrapText="1"/>
    </xf>
    <xf numFmtId="0" fontId="15" fillId="0" borderId="1" xfId="0" applyFont="1" applyBorder="1" applyAlignment="1">
      <alignment horizontal="left"/>
    </xf>
    <xf numFmtId="0" fontId="28" fillId="0" borderId="0" xfId="0" applyFont="1" applyFill="1" applyAlignment="1">
      <alignment horizontal="left" vertical="top" wrapText="1"/>
    </xf>
    <xf numFmtId="0" fontId="25" fillId="0" borderId="0" xfId="0" applyFont="1" applyFill="1" applyAlignment="1">
      <alignment horizontal="left" vertical="top" wrapText="1"/>
    </xf>
    <xf numFmtId="0" fontId="31" fillId="0" borderId="0" xfId="0" applyFont="1" applyFill="1" applyBorder="1" applyAlignment="1">
      <alignment horizontal="left" vertical="top" wrapText="1"/>
    </xf>
    <xf numFmtId="0" fontId="29" fillId="0" borderId="0" xfId="0" applyFont="1" applyFill="1" applyAlignment="1">
      <alignment horizontal="left" vertical="top" wrapText="1"/>
    </xf>
    <xf numFmtId="0" fontId="29" fillId="0" borderId="0" xfId="0" applyFont="1" applyAlignment="1">
      <alignment horizontal="left" vertical="top" wrapText="1"/>
    </xf>
    <xf numFmtId="0" fontId="25" fillId="0" borderId="0" xfId="0" applyFont="1" applyAlignment="1">
      <alignment horizontal="left" vertical="top" wrapText="1"/>
    </xf>
  </cellXfs>
  <cellStyles count="2">
    <cellStyle name="Hyperlink" xfId="1" builtinId="8"/>
    <cellStyle name="Standaard" xfId="0" builtinId="0"/>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538</v>
      </c>
    </row>
    <row r="4" spans="1:11" ht="15.5" customHeight="1" x14ac:dyDescent="0.35">
      <c r="B4" s="4" t="s">
        <v>45</v>
      </c>
    </row>
    <row r="5" spans="1:11" ht="15.5" customHeight="1" x14ac:dyDescent="0.35">
      <c r="A5" s="1"/>
      <c r="B5" s="73"/>
    </row>
    <row r="7" spans="1:11" x14ac:dyDescent="0.35">
      <c r="A7" s="3" t="s">
        <v>28</v>
      </c>
    </row>
    <row r="8" spans="1:11" x14ac:dyDescent="0.35">
      <c r="A8" s="6" t="s">
        <v>60</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4"/>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151</v>
      </c>
      <c r="J1" s="27"/>
    </row>
    <row r="2" spans="1:10" x14ac:dyDescent="0.35">
      <c r="A2" s="90" t="s">
        <v>152</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37"/>
      <c r="C9" s="37"/>
      <c r="D9" s="37"/>
      <c r="E9" s="37"/>
    </row>
    <row r="10" spans="1:10" x14ac:dyDescent="0.35">
      <c r="A10" s="31" t="s">
        <v>155</v>
      </c>
      <c r="B10" s="37"/>
      <c r="C10" s="37"/>
      <c r="D10" s="37"/>
      <c r="E10" s="37"/>
    </row>
    <row r="11" spans="1:10" x14ac:dyDescent="0.35">
      <c r="A11" s="29" t="s">
        <v>153</v>
      </c>
      <c r="B11" s="67">
        <v>100</v>
      </c>
      <c r="C11" s="67">
        <v>54</v>
      </c>
      <c r="D11" s="67">
        <v>6</v>
      </c>
      <c r="E11" s="67">
        <v>41</v>
      </c>
    </row>
    <row r="12" spans="1:10" x14ac:dyDescent="0.35">
      <c r="A12" s="29" t="s">
        <v>154</v>
      </c>
      <c r="B12" s="67">
        <v>100</v>
      </c>
      <c r="C12" s="67">
        <v>67</v>
      </c>
      <c r="D12" s="67">
        <v>6</v>
      </c>
      <c r="E12" s="67">
        <v>28</v>
      </c>
    </row>
    <row r="13" spans="1:10" x14ac:dyDescent="0.35">
      <c r="A13" s="29"/>
      <c r="B13" s="37"/>
      <c r="C13" s="37"/>
      <c r="D13" s="37"/>
      <c r="E13" s="37"/>
    </row>
    <row r="14" spans="1:10" x14ac:dyDescent="0.35">
      <c r="A14" s="32" t="s">
        <v>81</v>
      </c>
      <c r="B14" s="32"/>
      <c r="C14" s="32"/>
      <c r="D14" s="32"/>
      <c r="E14" s="32"/>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4"/>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156</v>
      </c>
      <c r="J1" s="27"/>
    </row>
    <row r="2" spans="1:10" x14ac:dyDescent="0.35">
      <c r="A2" s="90" t="s">
        <v>358</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38"/>
      <c r="C9" s="38"/>
      <c r="D9" s="38"/>
      <c r="E9" s="38"/>
    </row>
    <row r="10" spans="1:10" x14ac:dyDescent="0.35">
      <c r="A10" s="31" t="s">
        <v>365</v>
      </c>
      <c r="B10" s="38"/>
      <c r="C10" s="38"/>
      <c r="D10" s="38"/>
      <c r="E10" s="38"/>
    </row>
    <row r="11" spans="1:10" x14ac:dyDescent="0.35">
      <c r="A11" s="29" t="s">
        <v>157</v>
      </c>
      <c r="B11" s="67">
        <v>100</v>
      </c>
      <c r="C11" s="67">
        <v>56</v>
      </c>
      <c r="D11" s="67">
        <v>5</v>
      </c>
      <c r="E11" s="67">
        <v>39</v>
      </c>
    </row>
    <row r="12" spans="1:10" x14ac:dyDescent="0.35">
      <c r="A12" s="29" t="s">
        <v>158</v>
      </c>
      <c r="B12" s="67">
        <v>100</v>
      </c>
      <c r="C12" s="67">
        <v>61</v>
      </c>
      <c r="D12" s="67">
        <v>5</v>
      </c>
      <c r="E12" s="67">
        <v>33</v>
      </c>
    </row>
    <row r="13" spans="1:10" x14ac:dyDescent="0.35">
      <c r="A13" s="29" t="s">
        <v>159</v>
      </c>
      <c r="B13" s="67">
        <v>100</v>
      </c>
      <c r="C13" s="67">
        <v>62</v>
      </c>
      <c r="D13" s="67">
        <v>7</v>
      </c>
      <c r="E13" s="67">
        <v>31</v>
      </c>
    </row>
    <row r="14" spans="1:10" x14ac:dyDescent="0.35">
      <c r="A14" s="29" t="s">
        <v>160</v>
      </c>
      <c r="B14" s="67">
        <v>100</v>
      </c>
      <c r="C14" s="67">
        <v>67</v>
      </c>
      <c r="D14" s="67">
        <v>6</v>
      </c>
      <c r="E14" s="67">
        <v>27</v>
      </c>
    </row>
    <row r="15" spans="1:10" x14ac:dyDescent="0.35">
      <c r="A15" s="29" t="s">
        <v>161</v>
      </c>
      <c r="B15" s="67">
        <v>100</v>
      </c>
      <c r="C15" s="67">
        <v>65</v>
      </c>
      <c r="D15" s="67">
        <v>7</v>
      </c>
      <c r="E15" s="67">
        <v>27</v>
      </c>
    </row>
    <row r="16" spans="1:10" x14ac:dyDescent="0.35">
      <c r="A16" s="29" t="s">
        <v>162</v>
      </c>
      <c r="B16" s="67">
        <v>100</v>
      </c>
      <c r="C16" s="67">
        <v>73</v>
      </c>
      <c r="D16" s="67">
        <v>5</v>
      </c>
      <c r="E16" s="67">
        <v>22</v>
      </c>
    </row>
    <row r="17" spans="1:5" x14ac:dyDescent="0.35">
      <c r="A17" s="29" t="s">
        <v>163</v>
      </c>
      <c r="B17" s="67">
        <v>100</v>
      </c>
      <c r="C17" s="67">
        <v>49</v>
      </c>
      <c r="D17" s="67">
        <v>5</v>
      </c>
      <c r="E17" s="67">
        <v>46</v>
      </c>
    </row>
    <row r="18" spans="1:5" x14ac:dyDescent="0.35">
      <c r="A18" s="29" t="s">
        <v>164</v>
      </c>
      <c r="B18" s="67">
        <v>100</v>
      </c>
      <c r="C18" s="67">
        <v>67</v>
      </c>
      <c r="D18" s="67">
        <v>5</v>
      </c>
      <c r="E18" s="67">
        <v>28</v>
      </c>
    </row>
    <row r="19" spans="1:5" x14ac:dyDescent="0.35">
      <c r="A19" s="29" t="s">
        <v>165</v>
      </c>
      <c r="B19" s="67">
        <v>100</v>
      </c>
      <c r="C19" s="67">
        <v>52</v>
      </c>
      <c r="D19" s="67">
        <v>5</v>
      </c>
      <c r="E19" s="67">
        <v>43</v>
      </c>
    </row>
    <row r="20" spans="1:5" x14ac:dyDescent="0.35">
      <c r="A20" s="29" t="s">
        <v>166</v>
      </c>
      <c r="B20" s="67">
        <v>100</v>
      </c>
      <c r="C20" s="67">
        <v>60</v>
      </c>
      <c r="D20" s="67">
        <v>6</v>
      </c>
      <c r="E20" s="67">
        <v>35</v>
      </c>
    </row>
    <row r="21" spans="1:5" x14ac:dyDescent="0.35">
      <c r="A21" s="29" t="s">
        <v>167</v>
      </c>
      <c r="B21" s="67">
        <v>100</v>
      </c>
      <c r="C21" s="67">
        <v>45</v>
      </c>
      <c r="D21" s="67">
        <v>5</v>
      </c>
      <c r="E21" s="67">
        <v>51</v>
      </c>
    </row>
    <row r="22" spans="1:5" x14ac:dyDescent="0.35">
      <c r="A22" s="29" t="s">
        <v>168</v>
      </c>
      <c r="B22" s="67">
        <v>100</v>
      </c>
      <c r="C22" s="67">
        <v>60</v>
      </c>
      <c r="D22" s="67">
        <v>6</v>
      </c>
      <c r="E22" s="67">
        <v>34</v>
      </c>
    </row>
    <row r="23" spans="1:5" x14ac:dyDescent="0.35">
      <c r="A23" s="29"/>
      <c r="B23" s="38"/>
      <c r="C23" s="38"/>
      <c r="D23" s="38"/>
      <c r="E23" s="38"/>
    </row>
    <row r="24" spans="1:5" x14ac:dyDescent="0.35">
      <c r="A24" s="32" t="s">
        <v>81</v>
      </c>
      <c r="B24" s="32"/>
      <c r="C24" s="32"/>
      <c r="D24" s="32"/>
      <c r="E24" s="32"/>
    </row>
  </sheetData>
  <mergeCells count="1">
    <mergeCell ref="A2:E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8"/>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169</v>
      </c>
      <c r="J1" s="27"/>
    </row>
    <row r="2" spans="1:10" x14ac:dyDescent="0.35">
      <c r="A2" s="90" t="s">
        <v>170</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39"/>
      <c r="C9" s="39"/>
      <c r="D9" s="39"/>
      <c r="E9" s="39"/>
    </row>
    <row r="10" spans="1:10" x14ac:dyDescent="0.35">
      <c r="A10" s="31" t="s">
        <v>175</v>
      </c>
      <c r="B10" s="39"/>
      <c r="C10" s="39"/>
      <c r="D10" s="39"/>
      <c r="E10" s="39"/>
    </row>
    <row r="11" spans="1:10" x14ac:dyDescent="0.35">
      <c r="A11" s="29" t="s">
        <v>171</v>
      </c>
      <c r="B11" s="67">
        <v>100</v>
      </c>
      <c r="C11" s="67">
        <v>41</v>
      </c>
      <c r="D11" s="67">
        <v>4</v>
      </c>
      <c r="E11" s="67">
        <v>54</v>
      </c>
    </row>
    <row r="12" spans="1:10" x14ac:dyDescent="0.35">
      <c r="A12" s="29" t="s">
        <v>172</v>
      </c>
      <c r="B12" s="67">
        <v>100</v>
      </c>
      <c r="C12" s="67">
        <v>45</v>
      </c>
      <c r="D12" s="67">
        <v>5</v>
      </c>
      <c r="E12" s="67">
        <v>50</v>
      </c>
    </row>
    <row r="13" spans="1:10" x14ac:dyDescent="0.35">
      <c r="A13" s="29" t="s">
        <v>173</v>
      </c>
      <c r="B13" s="67">
        <v>100</v>
      </c>
      <c r="C13" s="67">
        <v>63</v>
      </c>
      <c r="D13" s="67">
        <v>6</v>
      </c>
      <c r="E13" s="67">
        <v>31</v>
      </c>
    </row>
    <row r="14" spans="1:10" x14ac:dyDescent="0.35">
      <c r="A14" s="29" t="s">
        <v>386</v>
      </c>
      <c r="B14" s="67">
        <v>100</v>
      </c>
      <c r="C14" s="67">
        <v>72</v>
      </c>
      <c r="D14" s="67">
        <v>6</v>
      </c>
      <c r="E14" s="67">
        <v>22</v>
      </c>
    </row>
    <row r="15" spans="1:10" ht="15" x14ac:dyDescent="0.35">
      <c r="A15" s="29" t="s">
        <v>396</v>
      </c>
      <c r="B15" s="67">
        <v>100</v>
      </c>
      <c r="C15" s="67">
        <v>53</v>
      </c>
      <c r="D15" s="67">
        <v>5</v>
      </c>
      <c r="E15" s="67">
        <v>42</v>
      </c>
    </row>
    <row r="16" spans="1:10" x14ac:dyDescent="0.35">
      <c r="A16" s="29"/>
      <c r="B16" s="39"/>
      <c r="C16" s="39"/>
      <c r="D16" s="39"/>
      <c r="E16" s="39"/>
    </row>
    <row r="17" spans="1:5" x14ac:dyDescent="0.35">
      <c r="A17" s="32" t="s">
        <v>81</v>
      </c>
      <c r="B17" s="32"/>
      <c r="C17" s="32"/>
      <c r="D17" s="32"/>
      <c r="E17" s="32"/>
    </row>
    <row r="18" spans="1:5" x14ac:dyDescent="0.35">
      <c r="A18" s="92" t="s">
        <v>393</v>
      </c>
      <c r="B18" s="92"/>
      <c r="C18" s="92"/>
      <c r="D18" s="92"/>
      <c r="E18" s="92"/>
    </row>
  </sheetData>
  <mergeCells count="2">
    <mergeCell ref="A2:E2"/>
    <mergeCell ref="A18:E18"/>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4"/>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176</v>
      </c>
      <c r="J1" s="27"/>
    </row>
    <row r="2" spans="1:10" x14ac:dyDescent="0.35">
      <c r="A2" s="90" t="s">
        <v>359</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40"/>
      <c r="C9" s="40"/>
      <c r="D9" s="40"/>
      <c r="E9" s="40"/>
    </row>
    <row r="10" spans="1:10" ht="15" x14ac:dyDescent="0.35">
      <c r="A10" s="31" t="s">
        <v>550</v>
      </c>
      <c r="B10" s="40"/>
      <c r="C10" s="40"/>
      <c r="D10" s="40"/>
      <c r="E10" s="40"/>
    </row>
    <row r="11" spans="1:10" x14ac:dyDescent="0.35">
      <c r="A11" s="29" t="s">
        <v>177</v>
      </c>
      <c r="B11" s="67">
        <v>100</v>
      </c>
      <c r="C11" s="67">
        <v>23</v>
      </c>
      <c r="D11" s="67">
        <v>5</v>
      </c>
      <c r="E11" s="67">
        <v>71</v>
      </c>
    </row>
    <row r="12" spans="1:10" x14ac:dyDescent="0.35">
      <c r="A12" s="29" t="s">
        <v>178</v>
      </c>
      <c r="B12" s="67">
        <v>100</v>
      </c>
      <c r="C12" s="67">
        <v>44</v>
      </c>
      <c r="D12" s="67">
        <v>5</v>
      </c>
      <c r="E12" s="67">
        <v>51</v>
      </c>
    </row>
    <row r="13" spans="1:10" x14ac:dyDescent="0.35">
      <c r="A13" s="29" t="s">
        <v>179</v>
      </c>
      <c r="B13" s="67">
        <v>100</v>
      </c>
      <c r="C13" s="67">
        <v>64</v>
      </c>
      <c r="D13" s="67">
        <v>5</v>
      </c>
      <c r="E13" s="67">
        <v>31</v>
      </c>
    </row>
    <row r="14" spans="1:10" x14ac:dyDescent="0.35">
      <c r="A14" s="29" t="s">
        <v>180</v>
      </c>
      <c r="B14" s="67">
        <v>100</v>
      </c>
      <c r="C14" s="67">
        <v>68</v>
      </c>
      <c r="D14" s="67">
        <v>4</v>
      </c>
      <c r="E14" s="67">
        <v>28</v>
      </c>
    </row>
    <row r="15" spans="1:10" ht="15" x14ac:dyDescent="0.35">
      <c r="A15" s="29" t="s">
        <v>549</v>
      </c>
      <c r="B15" s="67">
        <v>100</v>
      </c>
      <c r="C15" s="67">
        <v>60</v>
      </c>
      <c r="D15" s="67">
        <v>5</v>
      </c>
      <c r="E15" s="67">
        <v>35</v>
      </c>
    </row>
    <row r="16" spans="1:10" x14ac:dyDescent="0.35">
      <c r="A16" s="29" t="s">
        <v>181</v>
      </c>
      <c r="B16" s="67">
        <v>100</v>
      </c>
      <c r="C16" s="67">
        <v>54</v>
      </c>
      <c r="D16" s="67">
        <v>8</v>
      </c>
      <c r="E16" s="67">
        <v>38</v>
      </c>
    </row>
    <row r="17" spans="1:5" x14ac:dyDescent="0.35">
      <c r="A17" s="29" t="s">
        <v>182</v>
      </c>
      <c r="B17" s="67">
        <v>100</v>
      </c>
      <c r="C17" s="67">
        <v>70</v>
      </c>
      <c r="D17" s="67">
        <v>6</v>
      </c>
      <c r="E17" s="67">
        <v>24</v>
      </c>
    </row>
    <row r="18" spans="1:5" x14ac:dyDescent="0.35">
      <c r="A18" s="29" t="s">
        <v>183</v>
      </c>
      <c r="B18" s="67">
        <v>100</v>
      </c>
      <c r="C18" s="40" t="s">
        <v>184</v>
      </c>
      <c r="D18" s="40" t="s">
        <v>184</v>
      </c>
      <c r="E18" s="40" t="s">
        <v>184</v>
      </c>
    </row>
    <row r="19" spans="1:5" x14ac:dyDescent="0.35">
      <c r="A19" s="29" t="s">
        <v>185</v>
      </c>
      <c r="B19" s="67">
        <v>100</v>
      </c>
      <c r="C19" s="67">
        <v>57</v>
      </c>
      <c r="D19" s="67">
        <v>7</v>
      </c>
      <c r="E19" s="67">
        <v>36</v>
      </c>
    </row>
    <row r="20" spans="1:5" x14ac:dyDescent="0.35">
      <c r="A20" s="29" t="s">
        <v>186</v>
      </c>
      <c r="B20" s="67">
        <v>100</v>
      </c>
      <c r="C20" s="67">
        <v>61</v>
      </c>
      <c r="D20" s="67">
        <v>7</v>
      </c>
      <c r="E20" s="67">
        <v>32</v>
      </c>
    </row>
    <row r="21" spans="1:5" x14ac:dyDescent="0.35">
      <c r="A21" s="29" t="s">
        <v>187</v>
      </c>
      <c r="B21" s="67">
        <v>100</v>
      </c>
      <c r="C21" s="67">
        <v>66</v>
      </c>
      <c r="D21" s="67">
        <v>9</v>
      </c>
      <c r="E21" s="67">
        <v>25</v>
      </c>
    </row>
    <row r="22" spans="1:5" x14ac:dyDescent="0.35">
      <c r="A22" s="29" t="s">
        <v>188</v>
      </c>
      <c r="B22" s="67">
        <v>100</v>
      </c>
      <c r="C22" s="67">
        <v>60</v>
      </c>
      <c r="D22" s="67">
        <v>6</v>
      </c>
      <c r="E22" s="67">
        <v>33</v>
      </c>
    </row>
    <row r="23" spans="1:5" x14ac:dyDescent="0.35">
      <c r="A23" s="29" t="s">
        <v>189</v>
      </c>
      <c r="B23" s="67">
        <v>100</v>
      </c>
      <c r="C23" s="67">
        <v>50</v>
      </c>
      <c r="D23" s="67">
        <v>7</v>
      </c>
      <c r="E23" s="67">
        <v>43</v>
      </c>
    </row>
    <row r="24" spans="1:5" x14ac:dyDescent="0.35">
      <c r="A24" s="29" t="s">
        <v>190</v>
      </c>
      <c r="B24" s="67">
        <v>100</v>
      </c>
      <c r="C24" s="67">
        <v>66</v>
      </c>
      <c r="D24" s="67">
        <v>8</v>
      </c>
      <c r="E24" s="67">
        <v>25</v>
      </c>
    </row>
    <row r="25" spans="1:5" x14ac:dyDescent="0.35">
      <c r="A25" s="29" t="s">
        <v>191</v>
      </c>
      <c r="B25" s="67">
        <v>100</v>
      </c>
      <c r="C25" s="67">
        <v>79</v>
      </c>
      <c r="D25" s="67">
        <v>5</v>
      </c>
      <c r="E25" s="67">
        <v>15</v>
      </c>
    </row>
    <row r="26" spans="1:5" x14ac:dyDescent="0.35">
      <c r="A26" s="29" t="s">
        <v>192</v>
      </c>
      <c r="B26" s="67">
        <v>100</v>
      </c>
      <c r="C26" s="67">
        <v>71</v>
      </c>
      <c r="D26" s="67">
        <v>6</v>
      </c>
      <c r="E26" s="67">
        <v>23</v>
      </c>
    </row>
    <row r="27" spans="1:5" x14ac:dyDescent="0.35">
      <c r="A27" s="29" t="s">
        <v>193</v>
      </c>
      <c r="B27" s="67">
        <v>100</v>
      </c>
      <c r="C27" s="67">
        <v>51</v>
      </c>
      <c r="D27" s="67">
        <v>6</v>
      </c>
      <c r="E27" s="67">
        <v>44</v>
      </c>
    </row>
    <row r="28" spans="1:5" x14ac:dyDescent="0.35">
      <c r="A28" s="29" t="s">
        <v>194</v>
      </c>
      <c r="B28" s="67">
        <v>100</v>
      </c>
      <c r="C28" s="67">
        <v>41</v>
      </c>
      <c r="D28" s="67">
        <v>5</v>
      </c>
      <c r="E28" s="67">
        <v>54</v>
      </c>
    </row>
    <row r="29" spans="1:5" x14ac:dyDescent="0.35">
      <c r="A29" s="29" t="s">
        <v>195</v>
      </c>
      <c r="B29" s="67">
        <v>100</v>
      </c>
      <c r="C29" s="67">
        <v>62</v>
      </c>
      <c r="D29" s="67">
        <v>5</v>
      </c>
      <c r="E29" s="67">
        <v>33</v>
      </c>
    </row>
    <row r="30" spans="1:5" x14ac:dyDescent="0.35">
      <c r="A30" s="29" t="s">
        <v>196</v>
      </c>
      <c r="B30" s="67">
        <v>100</v>
      </c>
      <c r="C30" s="67">
        <v>71</v>
      </c>
      <c r="D30" s="67">
        <v>6</v>
      </c>
      <c r="E30" s="67">
        <v>23</v>
      </c>
    </row>
    <row r="31" spans="1:5" x14ac:dyDescent="0.35">
      <c r="A31" s="29" t="s">
        <v>197</v>
      </c>
      <c r="B31" s="67">
        <v>100</v>
      </c>
      <c r="C31" s="67">
        <v>43</v>
      </c>
      <c r="D31" s="67">
        <v>5</v>
      </c>
      <c r="E31" s="67">
        <v>52</v>
      </c>
    </row>
    <row r="32" spans="1:5" x14ac:dyDescent="0.35">
      <c r="A32" s="29" t="s">
        <v>198</v>
      </c>
      <c r="B32" s="67">
        <v>100</v>
      </c>
      <c r="C32" s="67">
        <v>46</v>
      </c>
      <c r="D32" s="67">
        <v>3</v>
      </c>
      <c r="E32" s="67">
        <v>52</v>
      </c>
    </row>
    <row r="33" spans="1:5" x14ac:dyDescent="0.35">
      <c r="A33" s="29" t="s">
        <v>199</v>
      </c>
      <c r="B33" s="67">
        <v>100</v>
      </c>
      <c r="C33" s="67">
        <v>54</v>
      </c>
      <c r="D33" s="67">
        <v>6</v>
      </c>
      <c r="E33" s="67">
        <v>39</v>
      </c>
    </row>
    <row r="34" spans="1:5" x14ac:dyDescent="0.35">
      <c r="A34" s="29" t="s">
        <v>200</v>
      </c>
      <c r="B34" s="67">
        <v>100</v>
      </c>
      <c r="C34" s="67">
        <v>69</v>
      </c>
      <c r="D34" s="67">
        <v>5</v>
      </c>
      <c r="E34" s="67">
        <v>26</v>
      </c>
    </row>
    <row r="35" spans="1:5" x14ac:dyDescent="0.35">
      <c r="A35" s="29" t="s">
        <v>201</v>
      </c>
      <c r="B35" s="67">
        <v>100</v>
      </c>
      <c r="C35" s="67">
        <v>48</v>
      </c>
      <c r="D35" s="67">
        <v>7</v>
      </c>
      <c r="E35" s="67">
        <v>45</v>
      </c>
    </row>
    <row r="36" spans="1:5" x14ac:dyDescent="0.35">
      <c r="A36" s="29" t="s">
        <v>202</v>
      </c>
      <c r="B36" s="67">
        <v>100</v>
      </c>
      <c r="C36" s="67">
        <v>42</v>
      </c>
      <c r="D36" s="67">
        <v>4</v>
      </c>
      <c r="E36" s="67">
        <v>54</v>
      </c>
    </row>
    <row r="37" spans="1:5" x14ac:dyDescent="0.35">
      <c r="A37" s="29" t="s">
        <v>203</v>
      </c>
      <c r="B37" s="67">
        <v>100</v>
      </c>
      <c r="C37" s="67">
        <v>47</v>
      </c>
      <c r="D37" s="67">
        <v>5</v>
      </c>
      <c r="E37" s="67">
        <v>49</v>
      </c>
    </row>
    <row r="38" spans="1:5" x14ac:dyDescent="0.35">
      <c r="A38" s="29" t="s">
        <v>204</v>
      </c>
      <c r="B38" s="67">
        <v>100</v>
      </c>
      <c r="C38" s="67">
        <v>65</v>
      </c>
      <c r="D38" s="67">
        <v>6</v>
      </c>
      <c r="E38" s="67">
        <v>29</v>
      </c>
    </row>
    <row r="39" spans="1:5" x14ac:dyDescent="0.35">
      <c r="A39" s="29" t="s">
        <v>205</v>
      </c>
      <c r="B39" s="67">
        <v>100</v>
      </c>
      <c r="C39" s="67">
        <v>73</v>
      </c>
      <c r="D39" s="67">
        <v>8</v>
      </c>
      <c r="E39" s="67">
        <v>19</v>
      </c>
    </row>
    <row r="40" spans="1:5" x14ac:dyDescent="0.35">
      <c r="A40" s="29" t="s">
        <v>206</v>
      </c>
      <c r="B40" s="67">
        <v>100</v>
      </c>
      <c r="C40" s="67">
        <v>34</v>
      </c>
      <c r="D40" s="67">
        <v>5</v>
      </c>
      <c r="E40" s="67">
        <v>61</v>
      </c>
    </row>
    <row r="41" spans="1:5" x14ac:dyDescent="0.35">
      <c r="A41" s="29"/>
      <c r="B41" s="40"/>
      <c r="C41" s="40"/>
      <c r="D41" s="40"/>
      <c r="E41" s="40"/>
    </row>
    <row r="42" spans="1:5" x14ac:dyDescent="0.35">
      <c r="A42" s="32" t="s">
        <v>81</v>
      </c>
      <c r="B42" s="32"/>
      <c r="C42" s="32"/>
      <c r="D42" s="32"/>
      <c r="E42" s="32"/>
    </row>
    <row r="43" spans="1:5" ht="32" customHeight="1" x14ac:dyDescent="0.35">
      <c r="A43" s="93" t="s">
        <v>548</v>
      </c>
      <c r="B43" s="93"/>
      <c r="C43" s="93"/>
      <c r="D43" s="93"/>
      <c r="E43" s="93"/>
    </row>
    <row r="44" spans="1:5" x14ac:dyDescent="0.35">
      <c r="A44" s="92"/>
      <c r="B44" s="92"/>
      <c r="C44" s="92"/>
      <c r="D44" s="92"/>
      <c r="E44" s="92"/>
    </row>
  </sheetData>
  <mergeCells count="3">
    <mergeCell ref="A2:E2"/>
    <mergeCell ref="A44:E44"/>
    <mergeCell ref="A43:E43"/>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6"/>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207</v>
      </c>
      <c r="J1" s="27"/>
    </row>
    <row r="2" spans="1:10" x14ac:dyDescent="0.35">
      <c r="A2" s="90" t="s">
        <v>208</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41"/>
      <c r="C9" s="41"/>
      <c r="D9" s="41"/>
      <c r="E9" s="41"/>
    </row>
    <row r="10" spans="1:10" ht="15" x14ac:dyDescent="0.35">
      <c r="A10" s="31" t="s">
        <v>394</v>
      </c>
      <c r="B10" s="41"/>
      <c r="C10" s="41"/>
      <c r="D10" s="41"/>
      <c r="E10" s="41"/>
    </row>
    <row r="11" spans="1:10" x14ac:dyDescent="0.35">
      <c r="A11" s="29" t="s">
        <v>401</v>
      </c>
      <c r="B11" s="67">
        <v>100</v>
      </c>
      <c r="C11" s="67">
        <v>56</v>
      </c>
      <c r="D11" s="67">
        <v>6</v>
      </c>
      <c r="E11" s="67">
        <v>39</v>
      </c>
    </row>
    <row r="12" spans="1:10" x14ac:dyDescent="0.35">
      <c r="A12" s="78" t="s">
        <v>402</v>
      </c>
      <c r="B12" s="67">
        <v>100</v>
      </c>
      <c r="C12" s="67">
        <v>56</v>
      </c>
      <c r="D12" s="67">
        <v>7</v>
      </c>
      <c r="E12" s="67">
        <v>37</v>
      </c>
    </row>
    <row r="13" spans="1:10" x14ac:dyDescent="0.35">
      <c r="A13" s="29" t="s">
        <v>174</v>
      </c>
      <c r="B13" s="67">
        <v>100</v>
      </c>
      <c r="C13" s="67">
        <v>53</v>
      </c>
      <c r="D13" s="67">
        <v>5</v>
      </c>
      <c r="E13" s="67">
        <v>42</v>
      </c>
    </row>
    <row r="14" spans="1:10" x14ac:dyDescent="0.35">
      <c r="A14" s="29"/>
      <c r="B14" s="41"/>
      <c r="C14" s="41"/>
      <c r="D14" s="41"/>
      <c r="E14" s="41"/>
    </row>
    <row r="15" spans="1:10" x14ac:dyDescent="0.35">
      <c r="A15" s="32" t="s">
        <v>81</v>
      </c>
      <c r="B15" s="32"/>
      <c r="C15" s="32"/>
      <c r="D15" s="32"/>
      <c r="E15" s="32"/>
    </row>
    <row r="16" spans="1:10" ht="37.5" customHeight="1" x14ac:dyDescent="0.35">
      <c r="A16" s="91" t="s">
        <v>542</v>
      </c>
      <c r="B16" s="91"/>
      <c r="C16" s="91"/>
      <c r="D16" s="91"/>
      <c r="E16" s="91"/>
    </row>
  </sheetData>
  <mergeCells count="2">
    <mergeCell ref="A2:E2"/>
    <mergeCell ref="A16:E16"/>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6"/>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209</v>
      </c>
      <c r="J1" s="27"/>
    </row>
    <row r="2" spans="1:10" x14ac:dyDescent="0.35">
      <c r="A2" s="90" t="s">
        <v>210</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42"/>
      <c r="C9" s="42"/>
      <c r="D9" s="42"/>
      <c r="E9" s="42"/>
    </row>
    <row r="10" spans="1:10" ht="15" x14ac:dyDescent="0.35">
      <c r="A10" s="31" t="s">
        <v>395</v>
      </c>
      <c r="B10" s="42"/>
      <c r="C10" s="42"/>
      <c r="D10" s="42"/>
      <c r="E10" s="42"/>
    </row>
    <row r="11" spans="1:10" x14ac:dyDescent="0.35">
      <c r="A11" s="29" t="s">
        <v>211</v>
      </c>
      <c r="B11" s="67">
        <v>100</v>
      </c>
      <c r="C11" s="67">
        <v>50</v>
      </c>
      <c r="D11" s="67">
        <v>6</v>
      </c>
      <c r="E11" s="67">
        <v>44</v>
      </c>
    </row>
    <row r="12" spans="1:10" x14ac:dyDescent="0.35">
      <c r="A12" s="29" t="s">
        <v>212</v>
      </c>
      <c r="B12" s="67">
        <v>100</v>
      </c>
      <c r="C12" s="67">
        <v>60</v>
      </c>
      <c r="D12" s="67">
        <v>5</v>
      </c>
      <c r="E12" s="67">
        <v>35</v>
      </c>
    </row>
    <row r="13" spans="1:10" x14ac:dyDescent="0.35">
      <c r="A13" s="29" t="s">
        <v>174</v>
      </c>
      <c r="B13" s="67">
        <v>100</v>
      </c>
      <c r="C13" s="67">
        <v>53</v>
      </c>
      <c r="D13" s="67">
        <v>5</v>
      </c>
      <c r="E13" s="67">
        <v>42</v>
      </c>
    </row>
    <row r="14" spans="1:10" x14ac:dyDescent="0.35">
      <c r="A14" s="29"/>
      <c r="B14" s="42"/>
      <c r="C14" s="42"/>
      <c r="D14" s="42"/>
      <c r="E14" s="42"/>
    </row>
    <row r="15" spans="1:10" x14ac:dyDescent="0.35">
      <c r="A15" s="32" t="s">
        <v>81</v>
      </c>
      <c r="B15" s="32"/>
      <c r="C15" s="32"/>
      <c r="D15" s="32"/>
      <c r="E15" s="32"/>
    </row>
    <row r="16" spans="1:10" ht="26.5" customHeight="1" x14ac:dyDescent="0.35">
      <c r="A16" s="92" t="s">
        <v>536</v>
      </c>
      <c r="B16" s="92"/>
      <c r="C16" s="92"/>
      <c r="D16" s="92"/>
      <c r="E16" s="92"/>
    </row>
  </sheetData>
  <mergeCells count="2">
    <mergeCell ref="A2:E2"/>
    <mergeCell ref="A16:E16"/>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8"/>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213</v>
      </c>
      <c r="J1" s="27"/>
    </row>
    <row r="2" spans="1:10" x14ac:dyDescent="0.35">
      <c r="A2" s="90" t="s">
        <v>360</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43"/>
      <c r="C9" s="43"/>
      <c r="D9" s="43"/>
      <c r="E9" s="43"/>
    </row>
    <row r="10" spans="1:10" ht="15" x14ac:dyDescent="0.35">
      <c r="A10" s="31" t="s">
        <v>397</v>
      </c>
      <c r="B10" s="43"/>
      <c r="C10" s="43"/>
      <c r="D10" s="43"/>
      <c r="E10" s="43"/>
    </row>
    <row r="11" spans="1:10" x14ac:dyDescent="0.35">
      <c r="A11" s="29" t="s">
        <v>214</v>
      </c>
      <c r="B11" s="67">
        <v>100</v>
      </c>
      <c r="C11" s="67">
        <v>50</v>
      </c>
      <c r="D11" s="67">
        <v>5</v>
      </c>
      <c r="E11" s="67">
        <v>45</v>
      </c>
    </row>
    <row r="12" spans="1:10" x14ac:dyDescent="0.35">
      <c r="A12" s="29" t="s">
        <v>215</v>
      </c>
      <c r="B12" s="67">
        <v>100</v>
      </c>
      <c r="C12" s="67">
        <v>58</v>
      </c>
      <c r="D12" s="67">
        <v>5</v>
      </c>
      <c r="E12" s="67">
        <v>37</v>
      </c>
    </row>
    <row r="13" spans="1:10" x14ac:dyDescent="0.35">
      <c r="A13" s="29" t="s">
        <v>216</v>
      </c>
      <c r="B13" s="67">
        <v>100</v>
      </c>
      <c r="C13" s="67">
        <v>61</v>
      </c>
      <c r="D13" s="67">
        <v>7</v>
      </c>
      <c r="E13" s="67">
        <v>32</v>
      </c>
    </row>
    <row r="14" spans="1:10" x14ac:dyDescent="0.35">
      <c r="A14" s="29" t="s">
        <v>217</v>
      </c>
      <c r="B14" s="67">
        <v>100</v>
      </c>
      <c r="C14" s="67">
        <v>65</v>
      </c>
      <c r="D14" s="67">
        <v>6</v>
      </c>
      <c r="E14" s="67">
        <v>29</v>
      </c>
    </row>
    <row r="15" spans="1:10" x14ac:dyDescent="0.35">
      <c r="A15" s="78" t="s">
        <v>399</v>
      </c>
      <c r="B15" s="67">
        <v>100</v>
      </c>
      <c r="C15" s="67">
        <v>56</v>
      </c>
      <c r="D15" s="67">
        <v>9</v>
      </c>
      <c r="E15" s="67">
        <v>35</v>
      </c>
    </row>
    <row r="16" spans="1:10" x14ac:dyDescent="0.35">
      <c r="A16" s="78" t="s">
        <v>398</v>
      </c>
      <c r="B16" s="67">
        <v>100</v>
      </c>
      <c r="C16" s="67">
        <v>68</v>
      </c>
      <c r="D16" s="67">
        <v>7</v>
      </c>
      <c r="E16" s="67">
        <v>26</v>
      </c>
    </row>
    <row r="17" spans="1:5" x14ac:dyDescent="0.35">
      <c r="A17" s="29" t="s">
        <v>218</v>
      </c>
      <c r="B17" s="67">
        <v>100</v>
      </c>
      <c r="C17" s="67">
        <v>59</v>
      </c>
      <c r="D17" s="67">
        <v>8</v>
      </c>
      <c r="E17" s="67">
        <v>33</v>
      </c>
    </row>
    <row r="18" spans="1:5" x14ac:dyDescent="0.35">
      <c r="A18" s="29" t="s">
        <v>219</v>
      </c>
      <c r="B18" s="67">
        <v>100</v>
      </c>
      <c r="C18" s="67">
        <v>72</v>
      </c>
      <c r="D18" s="67">
        <v>6</v>
      </c>
      <c r="E18" s="67">
        <v>22</v>
      </c>
    </row>
    <row r="19" spans="1:5" x14ac:dyDescent="0.35">
      <c r="A19" s="29" t="s">
        <v>220</v>
      </c>
      <c r="B19" s="67">
        <v>100</v>
      </c>
      <c r="C19" s="67">
        <v>46</v>
      </c>
      <c r="D19" s="67">
        <v>6</v>
      </c>
      <c r="E19" s="67">
        <v>48</v>
      </c>
    </row>
    <row r="20" spans="1:5" x14ac:dyDescent="0.35">
      <c r="A20" s="29" t="s">
        <v>221</v>
      </c>
      <c r="B20" s="67">
        <v>100</v>
      </c>
      <c r="C20" s="67">
        <v>55</v>
      </c>
      <c r="D20" s="67">
        <v>5</v>
      </c>
      <c r="E20" s="67">
        <v>40</v>
      </c>
    </row>
    <row r="21" spans="1:5" x14ac:dyDescent="0.35">
      <c r="A21" s="29" t="s">
        <v>222</v>
      </c>
      <c r="B21" s="67">
        <v>100</v>
      </c>
      <c r="C21" s="67">
        <v>49</v>
      </c>
      <c r="D21" s="67">
        <v>5</v>
      </c>
      <c r="E21" s="67">
        <v>45</v>
      </c>
    </row>
    <row r="22" spans="1:5" x14ac:dyDescent="0.35">
      <c r="A22" s="29" t="s">
        <v>223</v>
      </c>
      <c r="B22" s="67">
        <v>100</v>
      </c>
      <c r="C22" s="67">
        <v>58</v>
      </c>
      <c r="D22" s="67">
        <v>5</v>
      </c>
      <c r="E22" s="67">
        <v>38</v>
      </c>
    </row>
    <row r="23" spans="1:5" x14ac:dyDescent="0.35">
      <c r="A23" s="29" t="s">
        <v>224</v>
      </c>
      <c r="B23" s="67">
        <v>100</v>
      </c>
      <c r="C23" s="67">
        <v>41</v>
      </c>
      <c r="D23" s="67">
        <v>5</v>
      </c>
      <c r="E23" s="67">
        <v>54</v>
      </c>
    </row>
    <row r="24" spans="1:5" x14ac:dyDescent="0.35">
      <c r="A24" s="29" t="s">
        <v>225</v>
      </c>
      <c r="B24" s="67">
        <v>100</v>
      </c>
      <c r="C24" s="67">
        <v>54</v>
      </c>
      <c r="D24" s="67">
        <v>4</v>
      </c>
      <c r="E24" s="67">
        <v>41</v>
      </c>
    </row>
    <row r="25" spans="1:5" x14ac:dyDescent="0.35">
      <c r="A25" s="29" t="s">
        <v>226</v>
      </c>
      <c r="B25" s="67">
        <v>100</v>
      </c>
      <c r="C25" s="67">
        <v>53</v>
      </c>
      <c r="D25" s="67">
        <v>5</v>
      </c>
      <c r="E25" s="67">
        <v>42</v>
      </c>
    </row>
    <row r="26" spans="1:5" x14ac:dyDescent="0.35">
      <c r="A26" s="29"/>
      <c r="B26" s="43"/>
      <c r="C26" s="43"/>
      <c r="D26" s="43"/>
      <c r="E26" s="43"/>
    </row>
    <row r="27" spans="1:5" x14ac:dyDescent="0.35">
      <c r="A27" s="32" t="s">
        <v>81</v>
      </c>
      <c r="B27" s="32"/>
      <c r="C27" s="32"/>
      <c r="D27" s="32"/>
      <c r="E27" s="32"/>
    </row>
    <row r="28" spans="1:5" ht="27.5" customHeight="1" x14ac:dyDescent="0.35">
      <c r="A28" s="92" t="s">
        <v>536</v>
      </c>
      <c r="B28" s="92"/>
      <c r="C28" s="92"/>
      <c r="D28" s="92"/>
      <c r="E28" s="92"/>
    </row>
  </sheetData>
  <mergeCells count="2">
    <mergeCell ref="A2:E2"/>
    <mergeCell ref="A28:E28"/>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8"/>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227</v>
      </c>
      <c r="J1" s="27"/>
    </row>
    <row r="2" spans="1:10" x14ac:dyDescent="0.35">
      <c r="A2" s="90" t="s">
        <v>403</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44"/>
      <c r="C9" s="44"/>
      <c r="D9" s="44"/>
      <c r="E9" s="44"/>
    </row>
    <row r="10" spans="1:10" ht="15" x14ac:dyDescent="0.35">
      <c r="A10" s="31" t="s">
        <v>533</v>
      </c>
      <c r="B10" s="44"/>
      <c r="C10" s="44"/>
      <c r="D10" s="44"/>
      <c r="E10" s="44"/>
    </row>
    <row r="11" spans="1:10" x14ac:dyDescent="0.35">
      <c r="A11" s="29" t="s">
        <v>404</v>
      </c>
      <c r="B11" s="67">
        <v>100</v>
      </c>
      <c r="C11" s="67">
        <v>69</v>
      </c>
      <c r="D11" s="67">
        <v>7</v>
      </c>
      <c r="E11" s="67">
        <v>24</v>
      </c>
    </row>
    <row r="12" spans="1:10" x14ac:dyDescent="0.35">
      <c r="A12" s="29" t="s">
        <v>405</v>
      </c>
      <c r="B12" s="67">
        <v>100</v>
      </c>
      <c r="C12" s="67">
        <v>60</v>
      </c>
      <c r="D12" s="67">
        <v>6</v>
      </c>
      <c r="E12" s="67">
        <v>34</v>
      </c>
    </row>
    <row r="13" spans="1:10" x14ac:dyDescent="0.35">
      <c r="A13" s="29" t="s">
        <v>406</v>
      </c>
      <c r="B13" s="67">
        <v>100</v>
      </c>
      <c r="C13" s="67">
        <v>50</v>
      </c>
      <c r="D13" s="67">
        <v>5</v>
      </c>
      <c r="E13" s="67">
        <v>45</v>
      </c>
    </row>
    <row r="14" spans="1:10" x14ac:dyDescent="0.35">
      <c r="A14" s="29" t="s">
        <v>407</v>
      </c>
      <c r="B14" s="67">
        <v>100</v>
      </c>
      <c r="C14" s="67">
        <v>38</v>
      </c>
      <c r="D14" s="67">
        <v>5</v>
      </c>
      <c r="E14" s="67">
        <v>57</v>
      </c>
    </row>
    <row r="15" spans="1:10" x14ac:dyDescent="0.35">
      <c r="A15" s="29" t="s">
        <v>228</v>
      </c>
      <c r="B15" s="67">
        <v>100</v>
      </c>
      <c r="C15" s="44" t="s">
        <v>184</v>
      </c>
      <c r="D15" s="44" t="s">
        <v>184</v>
      </c>
      <c r="E15" s="44" t="s">
        <v>184</v>
      </c>
    </row>
    <row r="16" spans="1:10" x14ac:dyDescent="0.35">
      <c r="A16" s="29"/>
      <c r="B16" s="44"/>
      <c r="C16" s="44"/>
      <c r="D16" s="44"/>
      <c r="E16" s="44"/>
    </row>
    <row r="17" spans="1:5" x14ac:dyDescent="0.35">
      <c r="A17" s="32" t="s">
        <v>81</v>
      </c>
      <c r="B17" s="32"/>
      <c r="C17" s="32"/>
      <c r="D17" s="32"/>
      <c r="E17" s="32"/>
    </row>
    <row r="18" spans="1:5" ht="162" customHeight="1" x14ac:dyDescent="0.35">
      <c r="A18" s="94" t="s">
        <v>555</v>
      </c>
      <c r="B18" s="94"/>
      <c r="C18" s="94"/>
      <c r="D18" s="94"/>
      <c r="E18" s="94"/>
    </row>
  </sheetData>
  <mergeCells count="2">
    <mergeCell ref="A2:E2"/>
    <mergeCell ref="A18:E18"/>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7"/>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229</v>
      </c>
      <c r="J1" s="27"/>
    </row>
    <row r="2" spans="1:10" x14ac:dyDescent="0.35">
      <c r="A2" s="90" t="s">
        <v>408</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45"/>
      <c r="C9" s="45"/>
      <c r="D9" s="45"/>
      <c r="E9" s="45"/>
    </row>
    <row r="10" spans="1:10" x14ac:dyDescent="0.35">
      <c r="A10" s="31" t="s">
        <v>532</v>
      </c>
      <c r="B10" s="45"/>
      <c r="C10" s="45"/>
      <c r="D10" s="45"/>
      <c r="E10" s="45"/>
    </row>
    <row r="11" spans="1:10" x14ac:dyDescent="0.35">
      <c r="A11" s="29" t="s">
        <v>409</v>
      </c>
      <c r="B11" s="67">
        <v>100</v>
      </c>
      <c r="C11" s="67">
        <v>75</v>
      </c>
      <c r="D11" s="67">
        <v>5</v>
      </c>
      <c r="E11" s="67">
        <v>21</v>
      </c>
    </row>
    <row r="12" spans="1:10" x14ac:dyDescent="0.35">
      <c r="A12" s="29" t="s">
        <v>410</v>
      </c>
      <c r="B12" s="67">
        <v>100</v>
      </c>
      <c r="C12" s="67">
        <v>58</v>
      </c>
      <c r="D12" s="67">
        <v>10</v>
      </c>
      <c r="E12" s="67">
        <v>32</v>
      </c>
    </row>
    <row r="13" spans="1:10" x14ac:dyDescent="0.35">
      <c r="A13" s="29" t="s">
        <v>411</v>
      </c>
      <c r="B13" s="67">
        <v>100</v>
      </c>
      <c r="C13" s="67">
        <v>69</v>
      </c>
      <c r="D13" s="67">
        <v>7</v>
      </c>
      <c r="E13" s="67">
        <v>24</v>
      </c>
    </row>
    <row r="14" spans="1:10" x14ac:dyDescent="0.35">
      <c r="A14" s="29" t="s">
        <v>417</v>
      </c>
      <c r="B14" s="67">
        <v>100</v>
      </c>
      <c r="C14" s="67">
        <v>57</v>
      </c>
      <c r="D14" s="67">
        <v>6</v>
      </c>
      <c r="E14" s="67">
        <v>37</v>
      </c>
    </row>
    <row r="15" spans="1:10" x14ac:dyDescent="0.35">
      <c r="A15" s="29" t="s">
        <v>418</v>
      </c>
      <c r="B15" s="67">
        <v>100</v>
      </c>
      <c r="C15" s="67">
        <v>58</v>
      </c>
      <c r="D15" s="67">
        <v>5</v>
      </c>
      <c r="E15" s="67">
        <v>36</v>
      </c>
    </row>
    <row r="16" spans="1:10" x14ac:dyDescent="0.35">
      <c r="A16" s="29" t="s">
        <v>419</v>
      </c>
      <c r="B16" s="67">
        <v>100</v>
      </c>
      <c r="C16" s="67">
        <v>62</v>
      </c>
      <c r="D16" s="67">
        <v>6</v>
      </c>
      <c r="E16" s="67">
        <v>32</v>
      </c>
    </row>
    <row r="17" spans="1:5" x14ac:dyDescent="0.35">
      <c r="A17" s="29" t="s">
        <v>420</v>
      </c>
      <c r="B17" s="67">
        <v>100</v>
      </c>
      <c r="C17" s="67">
        <v>44</v>
      </c>
      <c r="D17" s="67">
        <v>5</v>
      </c>
      <c r="E17" s="67">
        <v>51</v>
      </c>
    </row>
    <row r="18" spans="1:5" x14ac:dyDescent="0.35">
      <c r="A18" s="29" t="s">
        <v>421</v>
      </c>
      <c r="B18" s="67">
        <v>100</v>
      </c>
      <c r="C18" s="67">
        <v>48</v>
      </c>
      <c r="D18" s="67">
        <v>5</v>
      </c>
      <c r="E18" s="67">
        <v>47</v>
      </c>
    </row>
    <row r="19" spans="1:5" x14ac:dyDescent="0.35">
      <c r="A19" s="29" t="s">
        <v>422</v>
      </c>
      <c r="B19" s="67">
        <v>100</v>
      </c>
      <c r="C19" s="67">
        <v>52</v>
      </c>
      <c r="D19" s="67">
        <v>5</v>
      </c>
      <c r="E19" s="67">
        <v>44</v>
      </c>
    </row>
    <row r="20" spans="1:5" x14ac:dyDescent="0.35">
      <c r="A20" s="29" t="s">
        <v>423</v>
      </c>
      <c r="B20" s="67">
        <v>100</v>
      </c>
      <c r="C20" s="67">
        <v>28</v>
      </c>
      <c r="D20" s="67">
        <v>5</v>
      </c>
      <c r="E20" s="67">
        <v>67</v>
      </c>
    </row>
    <row r="21" spans="1:5" x14ac:dyDescent="0.35">
      <c r="A21" s="29" t="s">
        <v>424</v>
      </c>
      <c r="B21" s="67">
        <v>100</v>
      </c>
      <c r="C21" s="67">
        <v>31</v>
      </c>
      <c r="D21" s="67">
        <v>7</v>
      </c>
      <c r="E21" s="67">
        <v>62</v>
      </c>
    </row>
    <row r="22" spans="1:5" x14ac:dyDescent="0.35">
      <c r="A22" s="29" t="s">
        <v>425</v>
      </c>
      <c r="B22" s="67">
        <v>100</v>
      </c>
      <c r="C22" s="67">
        <v>40</v>
      </c>
      <c r="D22" s="67">
        <v>5</v>
      </c>
      <c r="E22" s="67">
        <v>55</v>
      </c>
    </row>
    <row r="23" spans="1:5" x14ac:dyDescent="0.35">
      <c r="A23" s="29" t="s">
        <v>105</v>
      </c>
      <c r="B23" s="67">
        <v>100</v>
      </c>
      <c r="C23" s="67">
        <v>41</v>
      </c>
      <c r="D23" s="67">
        <v>7</v>
      </c>
      <c r="E23" s="67">
        <v>52</v>
      </c>
    </row>
    <row r="24" spans="1:5" x14ac:dyDescent="0.35">
      <c r="A24" s="29" t="s">
        <v>537</v>
      </c>
      <c r="B24" s="67">
        <v>100</v>
      </c>
      <c r="C24" s="45" t="s">
        <v>184</v>
      </c>
      <c r="D24" s="45" t="s">
        <v>184</v>
      </c>
      <c r="E24" s="45" t="s">
        <v>184</v>
      </c>
    </row>
    <row r="25" spans="1:5" x14ac:dyDescent="0.35">
      <c r="A25" s="29"/>
      <c r="B25" s="45"/>
      <c r="C25" s="45"/>
      <c r="D25" s="45"/>
      <c r="E25" s="45"/>
    </row>
    <row r="26" spans="1:5" x14ac:dyDescent="0.35">
      <c r="A26" s="32" t="s">
        <v>81</v>
      </c>
      <c r="B26" s="32"/>
      <c r="C26" s="32"/>
      <c r="D26" s="32"/>
      <c r="E26" s="32"/>
    </row>
    <row r="27" spans="1:5" x14ac:dyDescent="0.35">
      <c r="A27" s="87" t="s">
        <v>543</v>
      </c>
    </row>
  </sheetData>
  <mergeCells count="1">
    <mergeCell ref="A2:E2"/>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3"/>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231</v>
      </c>
      <c r="J1" s="27"/>
    </row>
    <row r="2" spans="1:10" x14ac:dyDescent="0.35">
      <c r="A2" s="90" t="s">
        <v>426</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46"/>
      <c r="C9" s="46"/>
      <c r="D9" s="46"/>
      <c r="E9" s="46"/>
    </row>
    <row r="10" spans="1:10" ht="15" x14ac:dyDescent="0.35">
      <c r="A10" s="31" t="s">
        <v>551</v>
      </c>
      <c r="B10" s="46"/>
      <c r="C10" s="46"/>
      <c r="D10" s="46"/>
      <c r="E10" s="46"/>
    </row>
    <row r="11" spans="1:10" x14ac:dyDescent="0.35">
      <c r="A11" s="29" t="s">
        <v>412</v>
      </c>
      <c r="B11" s="67">
        <v>100</v>
      </c>
      <c r="C11" s="67">
        <v>54</v>
      </c>
      <c r="D11" s="67">
        <v>7</v>
      </c>
      <c r="E11" s="67">
        <v>39</v>
      </c>
    </row>
    <row r="12" spans="1:10" x14ac:dyDescent="0.35">
      <c r="A12" s="29" t="s">
        <v>413</v>
      </c>
      <c r="B12" s="67">
        <v>100</v>
      </c>
      <c r="C12" s="67">
        <v>68</v>
      </c>
      <c r="D12" s="67">
        <v>8</v>
      </c>
      <c r="E12" s="67">
        <v>24</v>
      </c>
    </row>
    <row r="13" spans="1:10" x14ac:dyDescent="0.35">
      <c r="A13" s="29" t="s">
        <v>414</v>
      </c>
      <c r="B13" s="67">
        <v>100</v>
      </c>
      <c r="C13" s="67">
        <v>76</v>
      </c>
      <c r="D13" s="67">
        <v>6</v>
      </c>
      <c r="E13" s="67">
        <v>17</v>
      </c>
    </row>
    <row r="14" spans="1:10" x14ac:dyDescent="0.35">
      <c r="A14" s="29" t="s">
        <v>415</v>
      </c>
      <c r="B14" s="67">
        <v>100</v>
      </c>
      <c r="C14" s="67">
        <v>73</v>
      </c>
      <c r="D14" s="67">
        <v>6</v>
      </c>
      <c r="E14" s="67">
        <v>21</v>
      </c>
    </row>
    <row r="15" spans="1:10" x14ac:dyDescent="0.35">
      <c r="A15" s="29" t="s">
        <v>427</v>
      </c>
      <c r="B15" s="67">
        <v>100</v>
      </c>
      <c r="C15" s="67">
        <v>53</v>
      </c>
      <c r="D15" s="67">
        <v>5</v>
      </c>
      <c r="E15" s="67">
        <v>42</v>
      </c>
    </row>
    <row r="16" spans="1:10" x14ac:dyDescent="0.35">
      <c r="A16" s="29" t="s">
        <v>428</v>
      </c>
      <c r="B16" s="67">
        <v>100</v>
      </c>
      <c r="C16" s="67">
        <v>54</v>
      </c>
      <c r="D16" s="67">
        <v>5</v>
      </c>
      <c r="E16" s="67">
        <v>40</v>
      </c>
    </row>
    <row r="17" spans="1:5" x14ac:dyDescent="0.35">
      <c r="A17" s="29" t="s">
        <v>429</v>
      </c>
      <c r="B17" s="67">
        <v>100</v>
      </c>
      <c r="C17" s="67">
        <v>63</v>
      </c>
      <c r="D17" s="67">
        <v>6</v>
      </c>
      <c r="E17" s="67">
        <v>31</v>
      </c>
    </row>
    <row r="18" spans="1:5" x14ac:dyDescent="0.35">
      <c r="A18" s="29" t="s">
        <v>430</v>
      </c>
      <c r="B18" s="67">
        <v>100</v>
      </c>
      <c r="C18" s="67">
        <v>71</v>
      </c>
      <c r="D18" s="67">
        <v>5</v>
      </c>
      <c r="E18" s="67">
        <v>24</v>
      </c>
    </row>
    <row r="19" spans="1:5" x14ac:dyDescent="0.35">
      <c r="A19" s="29" t="s">
        <v>431</v>
      </c>
      <c r="B19" s="67">
        <v>100</v>
      </c>
      <c r="C19" s="67">
        <v>54</v>
      </c>
      <c r="D19" s="67">
        <v>6</v>
      </c>
      <c r="E19" s="67">
        <v>40</v>
      </c>
    </row>
    <row r="20" spans="1:5" x14ac:dyDescent="0.35">
      <c r="A20" s="29" t="s">
        <v>432</v>
      </c>
      <c r="B20" s="67">
        <v>100</v>
      </c>
      <c r="C20" s="67">
        <v>42</v>
      </c>
      <c r="D20" s="67">
        <v>4</v>
      </c>
      <c r="E20" s="67">
        <v>54</v>
      </c>
    </row>
    <row r="21" spans="1:5" x14ac:dyDescent="0.35">
      <c r="A21" s="29" t="s">
        <v>433</v>
      </c>
      <c r="B21" s="67">
        <v>100</v>
      </c>
      <c r="C21" s="67">
        <v>50</v>
      </c>
      <c r="D21" s="67">
        <v>4</v>
      </c>
      <c r="E21" s="67">
        <v>46</v>
      </c>
    </row>
    <row r="22" spans="1:5" x14ac:dyDescent="0.35">
      <c r="A22" s="29" t="s">
        <v>434</v>
      </c>
      <c r="B22" s="67">
        <v>100</v>
      </c>
      <c r="C22" s="67">
        <v>58</v>
      </c>
      <c r="D22" s="67">
        <v>5</v>
      </c>
      <c r="E22" s="67">
        <v>38</v>
      </c>
    </row>
    <row r="23" spans="1:5" x14ac:dyDescent="0.35">
      <c r="A23" s="29" t="s">
        <v>435</v>
      </c>
      <c r="B23" s="67">
        <v>100</v>
      </c>
      <c r="C23" s="67">
        <v>67</v>
      </c>
      <c r="D23" s="67">
        <v>6</v>
      </c>
      <c r="E23" s="67">
        <v>26</v>
      </c>
    </row>
    <row r="24" spans="1:5" x14ac:dyDescent="0.35">
      <c r="A24" s="29" t="s">
        <v>436</v>
      </c>
      <c r="B24" s="67">
        <v>100</v>
      </c>
      <c r="C24" s="67">
        <v>45</v>
      </c>
      <c r="D24" s="67">
        <v>5</v>
      </c>
      <c r="E24" s="67">
        <v>50</v>
      </c>
    </row>
    <row r="25" spans="1:5" x14ac:dyDescent="0.35">
      <c r="A25" s="29" t="s">
        <v>437</v>
      </c>
      <c r="B25" s="67">
        <v>100</v>
      </c>
      <c r="C25" s="67">
        <v>25</v>
      </c>
      <c r="D25" s="67">
        <v>5</v>
      </c>
      <c r="E25" s="67">
        <v>71</v>
      </c>
    </row>
    <row r="26" spans="1:5" x14ac:dyDescent="0.35">
      <c r="A26" s="29" t="s">
        <v>438</v>
      </c>
      <c r="B26" s="67">
        <v>100</v>
      </c>
      <c r="C26" s="67">
        <v>34</v>
      </c>
      <c r="D26" s="67">
        <v>5</v>
      </c>
      <c r="E26" s="67">
        <v>61</v>
      </c>
    </row>
    <row r="27" spans="1:5" x14ac:dyDescent="0.35">
      <c r="A27" s="29" t="s">
        <v>439</v>
      </c>
      <c r="B27" s="67">
        <v>100</v>
      </c>
      <c r="C27" s="67">
        <v>52</v>
      </c>
      <c r="D27" s="67">
        <v>6</v>
      </c>
      <c r="E27" s="67">
        <v>42</v>
      </c>
    </row>
    <row r="28" spans="1:5" x14ac:dyDescent="0.35">
      <c r="A28" s="29" t="s">
        <v>440</v>
      </c>
      <c r="B28" s="67">
        <v>100</v>
      </c>
      <c r="C28" s="67">
        <v>66</v>
      </c>
      <c r="D28" s="67">
        <v>7</v>
      </c>
      <c r="E28" s="67">
        <v>28</v>
      </c>
    </row>
    <row r="29" spans="1:5" x14ac:dyDescent="0.35">
      <c r="A29" s="29" t="s">
        <v>441</v>
      </c>
      <c r="B29" s="67">
        <v>100</v>
      </c>
      <c r="C29" s="67">
        <v>29</v>
      </c>
      <c r="D29" s="67">
        <v>4</v>
      </c>
      <c r="E29" s="67">
        <v>67</v>
      </c>
    </row>
    <row r="30" spans="1:5" x14ac:dyDescent="0.35">
      <c r="A30" s="29" t="s">
        <v>230</v>
      </c>
      <c r="B30" s="67">
        <v>100</v>
      </c>
      <c r="C30" s="46" t="s">
        <v>184</v>
      </c>
      <c r="D30" s="46" t="s">
        <v>184</v>
      </c>
      <c r="E30" s="46" t="s">
        <v>184</v>
      </c>
    </row>
    <row r="31" spans="1:5" x14ac:dyDescent="0.35">
      <c r="A31" s="29"/>
      <c r="B31" s="46"/>
      <c r="C31" s="46"/>
      <c r="D31" s="46"/>
      <c r="E31" s="46"/>
    </row>
    <row r="32" spans="1:5" x14ac:dyDescent="0.35">
      <c r="A32" s="32" t="s">
        <v>81</v>
      </c>
      <c r="B32" s="32"/>
      <c r="C32" s="32"/>
      <c r="D32" s="32"/>
      <c r="E32" s="32"/>
    </row>
    <row r="33" spans="1:5" ht="32" customHeight="1" x14ac:dyDescent="0.35">
      <c r="A33" s="95" t="s">
        <v>553</v>
      </c>
      <c r="B33" s="95"/>
      <c r="C33" s="95"/>
      <c r="D33" s="95"/>
      <c r="E33" s="95"/>
    </row>
  </sheetData>
  <mergeCells count="2">
    <mergeCell ref="A2:E2"/>
    <mergeCell ref="A33:E33"/>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0"/>
  <sheetViews>
    <sheetView showGridLines="0" zoomScaleNormal="100" workbookViewId="0"/>
  </sheetViews>
  <sheetFormatPr defaultColWidth="10.90625" defaultRowHeight="14.5" x14ac:dyDescent="0.35"/>
  <cols>
    <col min="1" max="1" width="27.81640625" customWidth="1"/>
    <col min="2" max="2" width="79.54296875" style="64" customWidth="1"/>
  </cols>
  <sheetData>
    <row r="1" spans="1:7" ht="15.5" customHeight="1" x14ac:dyDescent="0.35">
      <c r="A1" s="8" t="s">
        <v>0</v>
      </c>
      <c r="B1" s="2"/>
      <c r="C1" s="7"/>
      <c r="D1" s="7"/>
      <c r="E1" s="7"/>
      <c r="F1" s="12"/>
      <c r="G1" s="7"/>
    </row>
    <row r="2" spans="1:7" ht="13" customHeight="1" x14ac:dyDescent="0.35">
      <c r="A2" s="9"/>
      <c r="B2" s="2"/>
      <c r="C2" s="7"/>
      <c r="D2" s="7"/>
      <c r="E2" s="7"/>
      <c r="F2" s="7"/>
      <c r="G2" s="7"/>
    </row>
    <row r="3" spans="1:7" ht="13" customHeight="1" x14ac:dyDescent="0.35">
      <c r="A3" s="9" t="s">
        <v>37</v>
      </c>
      <c r="B3" s="2"/>
      <c r="C3" s="7"/>
      <c r="D3" s="7"/>
      <c r="E3" s="7"/>
      <c r="F3" s="7"/>
      <c r="G3" s="7"/>
    </row>
    <row r="4" spans="1:7" ht="13" customHeight="1" x14ac:dyDescent="0.35">
      <c r="A4" s="11" t="s">
        <v>1</v>
      </c>
      <c r="B4" s="2" t="s">
        <v>41</v>
      </c>
    </row>
    <row r="5" spans="1:7" ht="13" customHeight="1" x14ac:dyDescent="0.35">
      <c r="A5" s="11" t="s">
        <v>43</v>
      </c>
      <c r="B5" s="2" t="s">
        <v>59</v>
      </c>
    </row>
    <row r="6" spans="1:7" ht="13" customHeight="1" x14ac:dyDescent="0.35">
      <c r="A6" s="26" t="str">
        <f>HYPERLINK("#'Tabel 1'!A1", "Tabel 1")</f>
        <v>Tabel 1</v>
      </c>
      <c r="B6" s="2" t="s">
        <v>67</v>
      </c>
    </row>
    <row r="7" spans="1:7" ht="13" customHeight="1" x14ac:dyDescent="0.35">
      <c r="A7" s="26" t="str">
        <f>HYPERLINK("#'Tabel 2'!A1", "Tabel 2")</f>
        <v>Tabel 2</v>
      </c>
      <c r="B7" s="2" t="s">
        <v>84</v>
      </c>
    </row>
    <row r="8" spans="1:7" ht="13" customHeight="1" x14ac:dyDescent="0.35">
      <c r="A8" s="26" t="str">
        <f>HYPERLINK("#'Tabel 3'!A1", "Tabel 3")</f>
        <v>Tabel 3</v>
      </c>
      <c r="B8" s="2" t="s">
        <v>356</v>
      </c>
    </row>
    <row r="9" spans="1:7" ht="13" customHeight="1" x14ac:dyDescent="0.35">
      <c r="A9" s="11" t="str">
        <f>HYPERLINK("#'Tabel 4'!A1", "Tabel 4")</f>
        <v>Tabel 4</v>
      </c>
      <c r="B9" s="2" t="s">
        <v>357</v>
      </c>
    </row>
    <row r="10" spans="1:7" ht="13" customHeight="1" x14ac:dyDescent="0.35">
      <c r="A10" s="11" t="str">
        <f>HYPERLINK("#'Tabel 5'!A1", "Tabel 5")</f>
        <v>Tabel 5</v>
      </c>
      <c r="B10" s="2" t="s">
        <v>146</v>
      </c>
    </row>
    <row r="11" spans="1:7" ht="13" customHeight="1" x14ac:dyDescent="0.35">
      <c r="A11" s="11" t="str">
        <f>HYPERLINK("#'Tabel 6'!A1", "Tabel 6")</f>
        <v>Tabel 6</v>
      </c>
      <c r="B11" s="2" t="s">
        <v>152</v>
      </c>
    </row>
    <row r="12" spans="1:7" ht="13" customHeight="1" x14ac:dyDescent="0.35">
      <c r="A12" s="11" t="str">
        <f>HYPERLINK("#'Tabel 7'!A1", "Tabel 7")</f>
        <v>Tabel 7</v>
      </c>
      <c r="B12" s="2" t="s">
        <v>358</v>
      </c>
    </row>
    <row r="13" spans="1:7" ht="13" customHeight="1" x14ac:dyDescent="0.35">
      <c r="A13" s="11" t="str">
        <f>HYPERLINK("#'Tabel 8'!A1", "Tabel 8")</f>
        <v>Tabel 8</v>
      </c>
      <c r="B13" s="2" t="s">
        <v>170</v>
      </c>
    </row>
    <row r="14" spans="1:7" ht="13" customHeight="1" x14ac:dyDescent="0.35">
      <c r="A14" s="11" t="str">
        <f>HYPERLINK("#'Tabel 9'!A1", "Tabel 9")</f>
        <v>Tabel 9</v>
      </c>
      <c r="B14" s="2" t="s">
        <v>359</v>
      </c>
      <c r="D14" s="9"/>
    </row>
    <row r="15" spans="1:7" ht="13" customHeight="1" x14ac:dyDescent="0.35">
      <c r="A15" s="11" t="str">
        <f>HYPERLINK("#'Tabel 10'!A1", "Tabel 10")</f>
        <v>Tabel 10</v>
      </c>
      <c r="B15" s="2" t="s">
        <v>208</v>
      </c>
      <c r="D15" s="9"/>
    </row>
    <row r="16" spans="1:7" ht="13" customHeight="1" x14ac:dyDescent="0.35">
      <c r="A16" s="11" t="str">
        <f>HYPERLINK("#'Tabel 11'!A1", "Tabel 11")</f>
        <v>Tabel 11</v>
      </c>
      <c r="B16" s="2" t="s">
        <v>210</v>
      </c>
      <c r="D16" s="9"/>
    </row>
    <row r="17" spans="1:4" ht="13" customHeight="1" x14ac:dyDescent="0.35">
      <c r="A17" s="11" t="str">
        <f>HYPERLINK("#'Tabel 12'!A1", "Tabel 12")</f>
        <v>Tabel 12</v>
      </c>
      <c r="B17" s="2" t="s">
        <v>360</v>
      </c>
      <c r="D17" s="9"/>
    </row>
    <row r="18" spans="1:4" ht="13" customHeight="1" x14ac:dyDescent="0.35">
      <c r="A18" s="11" t="str">
        <f>HYPERLINK("#'Tabel 13'!A1", "Tabel 13")</f>
        <v>Tabel 13</v>
      </c>
      <c r="B18" s="2" t="s">
        <v>403</v>
      </c>
      <c r="D18" s="9"/>
    </row>
    <row r="19" spans="1:4" ht="13" customHeight="1" x14ac:dyDescent="0.35">
      <c r="A19" s="11" t="str">
        <f>HYPERLINK("#'Tabel 14'!A1", "Tabel 14")</f>
        <v>Tabel 14</v>
      </c>
      <c r="B19" s="2" t="s">
        <v>408</v>
      </c>
      <c r="D19" s="9"/>
    </row>
    <row r="20" spans="1:4" ht="13" customHeight="1" x14ac:dyDescent="0.35">
      <c r="A20" s="11" t="str">
        <f>HYPERLINK("#'Tabel 15'!A1", "Tabel 15")</f>
        <v>Tabel 15</v>
      </c>
      <c r="B20" s="2" t="s">
        <v>426</v>
      </c>
      <c r="D20" s="9"/>
    </row>
    <row r="21" spans="1:4" ht="13" customHeight="1" x14ac:dyDescent="0.35">
      <c r="A21" s="11" t="str">
        <f>HYPERLINK("#'Tabel 16'!A1", "Tabel 16")</f>
        <v>Tabel 16</v>
      </c>
      <c r="B21" s="2" t="s">
        <v>531</v>
      </c>
      <c r="D21" s="9"/>
    </row>
    <row r="22" spans="1:4" ht="13" customHeight="1" x14ac:dyDescent="0.35">
      <c r="A22" s="11" t="str">
        <f>HYPERLINK("#'Tabel 17'!A1", "Tabel 17")</f>
        <v>Tabel 17</v>
      </c>
      <c r="B22" s="74" t="s">
        <v>361</v>
      </c>
      <c r="D22" s="9"/>
    </row>
    <row r="23" spans="1:4" ht="13" customHeight="1" x14ac:dyDescent="0.35">
      <c r="A23" s="11" t="str">
        <f>HYPERLINK("#'Tabel 18'!A1", "Tabel 18")</f>
        <v>Tabel 18</v>
      </c>
      <c r="B23" s="2" t="s">
        <v>368</v>
      </c>
      <c r="D23" s="9"/>
    </row>
    <row r="24" spans="1:4" ht="13" customHeight="1" x14ac:dyDescent="0.35">
      <c r="A24" s="11" t="str">
        <f>HYPERLINK("#'Tabel 19'!A1", "Tabel 19")</f>
        <v>Tabel 19</v>
      </c>
      <c r="B24" s="2" t="s">
        <v>369</v>
      </c>
      <c r="D24" s="9"/>
    </row>
    <row r="25" spans="1:4" ht="13" customHeight="1" x14ac:dyDescent="0.35">
      <c r="A25" s="11" t="str">
        <f>HYPERLINK("#'Tabel 20'!A1", "Tabel 20")</f>
        <v>Tabel 20</v>
      </c>
      <c r="B25" s="2" t="s">
        <v>262</v>
      </c>
      <c r="D25" s="9"/>
    </row>
    <row r="26" spans="1:4" ht="13" customHeight="1" x14ac:dyDescent="0.35">
      <c r="A26" s="11" t="str">
        <f>HYPERLINK("#'Tabel 21'!A1", "Tabel 21")</f>
        <v>Tabel 21</v>
      </c>
      <c r="B26" s="2" t="s">
        <v>362</v>
      </c>
      <c r="D26" s="9"/>
    </row>
    <row r="27" spans="1:4" ht="13" customHeight="1" x14ac:dyDescent="0.35">
      <c r="A27" s="11" t="str">
        <f>HYPERLINK("#'Tabel 22'!A1", "Tabel 22")</f>
        <v>Tabel 22</v>
      </c>
      <c r="B27" s="64" t="s">
        <v>370</v>
      </c>
      <c r="D27" s="9"/>
    </row>
    <row r="28" spans="1:4" ht="13" customHeight="1" x14ac:dyDescent="0.35">
      <c r="A28" s="20" t="str">
        <f>HYPERLINK("#'Tabel 23'!A1", "Tabel 23")</f>
        <v>Tabel 23</v>
      </c>
      <c r="B28" s="64" t="s">
        <v>371</v>
      </c>
      <c r="D28" s="9"/>
    </row>
    <row r="29" spans="1:4" ht="13" customHeight="1" x14ac:dyDescent="0.35">
      <c r="A29" s="56" t="str">
        <f>HYPERLINK("#'Tabel 24'!A1", "Tabel 24")</f>
        <v>Tabel 24</v>
      </c>
      <c r="B29" s="64" t="s">
        <v>372</v>
      </c>
      <c r="D29" s="9"/>
    </row>
    <row r="30" spans="1:4" ht="13" customHeight="1" x14ac:dyDescent="0.35">
      <c r="A30" s="56" t="str">
        <f>HYPERLINK("#'Tabel 25'!A1", "Tabel 25")</f>
        <v>Tabel 25</v>
      </c>
      <c r="B30" s="64" t="s">
        <v>462</v>
      </c>
      <c r="D30" s="9"/>
    </row>
    <row r="31" spans="1:4" ht="13" customHeight="1" x14ac:dyDescent="0.35">
      <c r="A31" s="56" t="str">
        <f>HYPERLINK("#'Tabel 26'!A1", "Tabel 26")</f>
        <v>Tabel 26</v>
      </c>
      <c r="B31" s="64" t="s">
        <v>465</v>
      </c>
      <c r="D31" s="9"/>
    </row>
    <row r="32" spans="1:4" ht="13" customHeight="1" x14ac:dyDescent="0.35">
      <c r="A32" s="56" t="str">
        <f>HYPERLINK("#'Tabel 27'!A1", "Tabel 27")</f>
        <v>Tabel 27</v>
      </c>
      <c r="B32" s="64" t="s">
        <v>479</v>
      </c>
      <c r="D32" s="9"/>
    </row>
    <row r="33" spans="1:4" ht="13" customHeight="1" x14ac:dyDescent="0.35">
      <c r="A33" s="56" t="str">
        <f>HYPERLINK("#'Tabel 28'!A1", "Tabel 28")</f>
        <v>Tabel 28</v>
      </c>
      <c r="B33" s="65" t="s">
        <v>529</v>
      </c>
      <c r="D33" s="9"/>
    </row>
    <row r="34" spans="1:4" ht="13" customHeight="1" x14ac:dyDescent="0.35">
      <c r="A34" s="56" t="str">
        <f>HYPERLINK("#'Tabel 29'!A1", "Tabel 29")</f>
        <v>Tabel 29</v>
      </c>
      <c r="B34" s="66" t="s">
        <v>499</v>
      </c>
      <c r="D34" s="9"/>
    </row>
    <row r="35" spans="1:4" ht="13" customHeight="1" x14ac:dyDescent="0.35">
      <c r="A35" s="56" t="str">
        <f>HYPERLINK("#'Tabel 30'!A1", "Tabel 30")</f>
        <v>Tabel 30</v>
      </c>
      <c r="B35" s="66" t="s">
        <v>504</v>
      </c>
      <c r="D35" s="9"/>
    </row>
    <row r="36" spans="1:4" ht="13" customHeight="1" x14ac:dyDescent="0.35">
      <c r="A36" s="56" t="str">
        <f>HYPERLINK("#'Tabel 31'!A1", "Tabel 31")</f>
        <v>Tabel 31</v>
      </c>
      <c r="B36" s="66" t="s">
        <v>515</v>
      </c>
    </row>
    <row r="37" spans="1:4" s="64" customFormat="1" ht="13" customHeight="1" x14ac:dyDescent="0.3">
      <c r="A37" s="69" t="str">
        <f>HYPERLINK("#'Tabel 32'!A1", "Tabel 32")</f>
        <v>Tabel 32</v>
      </c>
      <c r="B37" s="84" t="s">
        <v>377</v>
      </c>
    </row>
    <row r="38" spans="1:4" s="64" customFormat="1" ht="13" customHeight="1" x14ac:dyDescent="0.3">
      <c r="A38" s="69" t="str">
        <f>HYPERLINK("#'Tabel 33'!A1", "Tabel 33")</f>
        <v>Tabel 33</v>
      </c>
      <c r="B38" s="84" t="s">
        <v>380</v>
      </c>
    </row>
    <row r="39" spans="1:4" s="64" customFormat="1" ht="13" customHeight="1" x14ac:dyDescent="0.3">
      <c r="A39" s="69" t="str">
        <f>HYPERLINK("#'Tabel 34'!A1", "Tabel 34")</f>
        <v>Tabel 34</v>
      </c>
      <c r="B39" s="84" t="s">
        <v>528</v>
      </c>
    </row>
    <row r="40" spans="1:4" s="64" customFormat="1" ht="13" customHeight="1" x14ac:dyDescent="0.3">
      <c r="A40" s="70" t="str">
        <f>HYPERLINK("#'Tabel 35'!A1", "Tabel 35")</f>
        <v>Tabel 35</v>
      </c>
      <c r="B40" s="84" t="s">
        <v>382</v>
      </c>
    </row>
    <row r="41" spans="1:4" s="64" customFormat="1" ht="13" customHeight="1" x14ac:dyDescent="0.3">
      <c r="A41" s="70" t="str">
        <f>HYPERLINK("#'Tabel 36'!A1", "Tabel 36")</f>
        <v>Tabel 36</v>
      </c>
      <c r="B41" s="84" t="s">
        <v>384</v>
      </c>
    </row>
    <row r="43" spans="1:4" x14ac:dyDescent="0.35">
      <c r="A43" s="10" t="s">
        <v>36</v>
      </c>
    </row>
    <row r="44" spans="1:4" x14ac:dyDescent="0.35">
      <c r="A44" s="9" t="s">
        <v>65</v>
      </c>
    </row>
    <row r="45" spans="1:4" x14ac:dyDescent="0.35">
      <c r="A45" s="9" t="s">
        <v>46</v>
      </c>
    </row>
    <row r="46" spans="1:4" x14ac:dyDescent="0.35">
      <c r="A46" s="9"/>
    </row>
    <row r="47" spans="1:4" x14ac:dyDescent="0.35">
      <c r="A47" s="10" t="s">
        <v>2</v>
      </c>
    </row>
    <row r="48" spans="1:4" x14ac:dyDescent="0.35">
      <c r="A48" s="9" t="s">
        <v>3</v>
      </c>
    </row>
    <row r="49" spans="1:1" x14ac:dyDescent="0.35">
      <c r="A49" s="9" t="s">
        <v>4</v>
      </c>
    </row>
    <row r="50" spans="1:1" x14ac:dyDescent="0.35">
      <c r="A50" s="9" t="s">
        <v>38</v>
      </c>
    </row>
  </sheetData>
  <conditionalFormatting sqref="B1:B3">
    <cfRule type="cellIs" dxfId="9" priority="55" stopIfTrue="1" operator="equal">
      <formula>"   "</formula>
    </cfRule>
    <cfRule type="cellIs" dxfId="8" priority="56" stopIfTrue="1" operator="equal">
      <formula>"    "</formula>
    </cfRule>
  </conditionalFormatting>
  <conditionalFormatting sqref="B6:B25">
    <cfRule type="cellIs" dxfId="7" priority="3" stopIfTrue="1" operator="equal">
      <formula>"   "</formula>
    </cfRule>
    <cfRule type="cellIs" dxfId="6" priority="4" stopIfTrue="1" operator="equal">
      <formula>"    "</formula>
    </cfRule>
  </conditionalFormatting>
  <conditionalFormatting sqref="B37:B41">
    <cfRule type="cellIs" dxfId="5" priority="1" stopIfTrue="1" operator="equal">
      <formula>"   "</formula>
    </cfRule>
    <cfRule type="cellIs" dxfId="4"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6"/>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232</v>
      </c>
      <c r="J1" s="27"/>
    </row>
    <row r="2" spans="1:10" x14ac:dyDescent="0.35">
      <c r="A2" s="90" t="s">
        <v>531</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47"/>
      <c r="C9" s="47"/>
      <c r="D9" s="47"/>
      <c r="E9" s="47"/>
    </row>
    <row r="10" spans="1:10" ht="15" x14ac:dyDescent="0.35">
      <c r="A10" s="31" t="s">
        <v>535</v>
      </c>
      <c r="B10" s="47"/>
      <c r="C10" s="47"/>
      <c r="D10" s="47"/>
      <c r="E10" s="47"/>
    </row>
    <row r="11" spans="1:10" x14ac:dyDescent="0.35">
      <c r="A11" s="29" t="s">
        <v>442</v>
      </c>
      <c r="B11" s="67">
        <v>100</v>
      </c>
      <c r="C11" s="67">
        <v>68</v>
      </c>
      <c r="D11" s="67">
        <v>8</v>
      </c>
      <c r="E11" s="67">
        <v>24</v>
      </c>
    </row>
    <row r="12" spans="1:10" x14ac:dyDescent="0.35">
      <c r="A12" s="29" t="s">
        <v>443</v>
      </c>
      <c r="B12" s="67">
        <v>100</v>
      </c>
      <c r="C12" s="67">
        <v>63</v>
      </c>
      <c r="D12" s="67">
        <v>7</v>
      </c>
      <c r="E12" s="67">
        <v>30</v>
      </c>
    </row>
    <row r="13" spans="1:10" x14ac:dyDescent="0.35">
      <c r="A13" s="29" t="s">
        <v>415</v>
      </c>
      <c r="B13" s="67">
        <v>100</v>
      </c>
      <c r="C13" s="67">
        <v>73</v>
      </c>
      <c r="D13" s="67">
        <v>6</v>
      </c>
      <c r="E13" s="67">
        <v>21</v>
      </c>
    </row>
    <row r="14" spans="1:10" x14ac:dyDescent="0.35">
      <c r="A14" s="29" t="s">
        <v>444</v>
      </c>
      <c r="B14" s="67">
        <v>100</v>
      </c>
      <c r="C14" s="67">
        <v>61</v>
      </c>
      <c r="D14" s="67">
        <v>5</v>
      </c>
      <c r="E14" s="67">
        <v>33</v>
      </c>
    </row>
    <row r="15" spans="1:10" x14ac:dyDescent="0.35">
      <c r="A15" s="29" t="s">
        <v>445</v>
      </c>
      <c r="B15" s="67">
        <v>100</v>
      </c>
      <c r="C15" s="67">
        <v>62</v>
      </c>
      <c r="D15" s="67">
        <v>8</v>
      </c>
      <c r="E15" s="67">
        <v>31</v>
      </c>
    </row>
    <row r="16" spans="1:10" x14ac:dyDescent="0.35">
      <c r="A16" s="29" t="s">
        <v>431</v>
      </c>
      <c r="B16" s="67">
        <v>100</v>
      </c>
      <c r="C16" s="67">
        <v>54</v>
      </c>
      <c r="D16" s="67">
        <v>6</v>
      </c>
      <c r="E16" s="67">
        <v>40</v>
      </c>
    </row>
    <row r="17" spans="1:5" x14ac:dyDescent="0.35">
      <c r="A17" s="29" t="s">
        <v>446</v>
      </c>
      <c r="B17" s="67">
        <v>100</v>
      </c>
      <c r="C17" s="67">
        <v>51</v>
      </c>
      <c r="D17" s="67">
        <v>4</v>
      </c>
      <c r="E17" s="67">
        <v>44</v>
      </c>
    </row>
    <row r="18" spans="1:5" x14ac:dyDescent="0.35">
      <c r="A18" s="29" t="s">
        <v>447</v>
      </c>
      <c r="B18" s="67">
        <v>100</v>
      </c>
      <c r="C18" s="67">
        <v>52</v>
      </c>
      <c r="D18" s="67">
        <v>6</v>
      </c>
      <c r="E18" s="67">
        <v>42</v>
      </c>
    </row>
    <row r="19" spans="1:5" x14ac:dyDescent="0.35">
      <c r="A19" s="29" t="s">
        <v>436</v>
      </c>
      <c r="B19" s="67">
        <v>100</v>
      </c>
      <c r="C19" s="67">
        <v>45</v>
      </c>
      <c r="D19" s="67">
        <v>5</v>
      </c>
      <c r="E19" s="67">
        <v>50</v>
      </c>
    </row>
    <row r="20" spans="1:5" x14ac:dyDescent="0.35">
      <c r="A20" s="29" t="s">
        <v>448</v>
      </c>
      <c r="B20" s="67">
        <v>100</v>
      </c>
      <c r="C20" s="67">
        <v>39</v>
      </c>
      <c r="D20" s="67">
        <v>5</v>
      </c>
      <c r="E20" s="67">
        <v>56</v>
      </c>
    </row>
    <row r="21" spans="1:5" x14ac:dyDescent="0.35">
      <c r="A21" s="29" t="s">
        <v>449</v>
      </c>
      <c r="B21" s="67">
        <v>100</v>
      </c>
      <c r="C21" s="67">
        <v>40</v>
      </c>
      <c r="D21" s="67">
        <v>6</v>
      </c>
      <c r="E21" s="67">
        <v>54</v>
      </c>
    </row>
    <row r="22" spans="1:5" x14ac:dyDescent="0.35">
      <c r="A22" s="29" t="s">
        <v>441</v>
      </c>
      <c r="B22" s="67">
        <v>100</v>
      </c>
      <c r="C22" s="67">
        <v>28</v>
      </c>
      <c r="D22" s="67">
        <v>4</v>
      </c>
      <c r="E22" s="67">
        <v>67</v>
      </c>
    </row>
    <row r="23" spans="1:5" x14ac:dyDescent="0.35">
      <c r="A23" s="29" t="s">
        <v>230</v>
      </c>
      <c r="B23" s="67">
        <v>100</v>
      </c>
      <c r="C23" s="47" t="s">
        <v>184</v>
      </c>
      <c r="D23" s="47" t="s">
        <v>184</v>
      </c>
      <c r="E23" s="47" t="s">
        <v>184</v>
      </c>
    </row>
    <row r="24" spans="1:5" x14ac:dyDescent="0.35">
      <c r="A24" s="29"/>
      <c r="B24" s="47"/>
      <c r="C24" s="47"/>
      <c r="D24" s="47"/>
      <c r="E24" s="47"/>
    </row>
    <row r="25" spans="1:5" x14ac:dyDescent="0.35">
      <c r="A25" s="32" t="s">
        <v>81</v>
      </c>
      <c r="B25" s="32"/>
      <c r="C25" s="32"/>
      <c r="D25" s="32"/>
      <c r="E25" s="32"/>
    </row>
    <row r="26" spans="1:5" ht="75.5" customHeight="1" x14ac:dyDescent="0.35">
      <c r="A26" s="95" t="s">
        <v>544</v>
      </c>
      <c r="B26" s="95"/>
      <c r="C26" s="95"/>
      <c r="D26" s="95"/>
      <c r="E26" s="95"/>
    </row>
  </sheetData>
  <mergeCells count="2">
    <mergeCell ref="A2:E2"/>
    <mergeCell ref="A26:E26"/>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7"/>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233</v>
      </c>
      <c r="J1" s="27"/>
    </row>
    <row r="2" spans="1:10" x14ac:dyDescent="0.35">
      <c r="A2" s="90" t="s">
        <v>361</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48"/>
      <c r="C9" s="48"/>
      <c r="D9" s="48"/>
      <c r="E9" s="48"/>
    </row>
    <row r="10" spans="1:10" x14ac:dyDescent="0.35">
      <c r="A10" s="31" t="s">
        <v>366</v>
      </c>
      <c r="B10" s="48"/>
      <c r="C10" s="48"/>
      <c r="D10" s="48"/>
      <c r="E10" s="48"/>
    </row>
    <row r="11" spans="1:10" x14ac:dyDescent="0.35">
      <c r="A11" s="29" t="s">
        <v>234</v>
      </c>
      <c r="B11" s="67">
        <v>100</v>
      </c>
      <c r="C11" s="67">
        <v>60</v>
      </c>
      <c r="D11" s="67">
        <v>5</v>
      </c>
      <c r="E11" s="67">
        <v>36</v>
      </c>
    </row>
    <row r="12" spans="1:10" x14ac:dyDescent="0.35">
      <c r="A12" s="29" t="s">
        <v>235</v>
      </c>
      <c r="B12" s="67">
        <v>100</v>
      </c>
      <c r="C12" s="67">
        <v>54</v>
      </c>
      <c r="D12" s="67">
        <v>5</v>
      </c>
      <c r="E12" s="67">
        <v>41</v>
      </c>
    </row>
    <row r="13" spans="1:10" x14ac:dyDescent="0.35">
      <c r="A13" s="29" t="s">
        <v>236</v>
      </c>
      <c r="B13" s="67">
        <v>100</v>
      </c>
      <c r="C13" s="67">
        <v>68</v>
      </c>
      <c r="D13" s="67">
        <v>6</v>
      </c>
      <c r="E13" s="67">
        <v>26</v>
      </c>
    </row>
    <row r="14" spans="1:10" x14ac:dyDescent="0.35">
      <c r="A14" s="29" t="s">
        <v>237</v>
      </c>
      <c r="B14" s="67">
        <v>100</v>
      </c>
      <c r="C14" s="67">
        <v>59</v>
      </c>
      <c r="D14" s="67">
        <v>7</v>
      </c>
      <c r="E14" s="67">
        <v>34</v>
      </c>
    </row>
    <row r="15" spans="1:10" x14ac:dyDescent="0.35">
      <c r="A15" s="29" t="s">
        <v>238</v>
      </c>
      <c r="B15" s="67">
        <v>100</v>
      </c>
      <c r="C15" s="67">
        <v>64</v>
      </c>
      <c r="D15" s="67">
        <v>7</v>
      </c>
      <c r="E15" s="67">
        <v>30</v>
      </c>
    </row>
    <row r="16" spans="1:10" x14ac:dyDescent="0.35">
      <c r="A16" s="29" t="s">
        <v>239</v>
      </c>
      <c r="B16" s="67">
        <v>100</v>
      </c>
      <c r="C16" s="67">
        <v>59</v>
      </c>
      <c r="D16" s="67">
        <v>9</v>
      </c>
      <c r="E16" s="67">
        <v>32</v>
      </c>
    </row>
    <row r="17" spans="1:5" x14ac:dyDescent="0.35">
      <c r="A17" s="29" t="s">
        <v>240</v>
      </c>
      <c r="B17" s="67">
        <v>100</v>
      </c>
      <c r="C17" s="67">
        <v>74</v>
      </c>
      <c r="D17" s="67">
        <v>5</v>
      </c>
      <c r="E17" s="67">
        <v>21</v>
      </c>
    </row>
    <row r="18" spans="1:5" x14ac:dyDescent="0.35">
      <c r="A18" s="29" t="s">
        <v>241</v>
      </c>
      <c r="B18" s="67">
        <v>100</v>
      </c>
      <c r="C18" s="67">
        <v>58</v>
      </c>
      <c r="D18" s="67">
        <v>9</v>
      </c>
      <c r="E18" s="67">
        <v>33</v>
      </c>
    </row>
    <row r="19" spans="1:5" x14ac:dyDescent="0.35">
      <c r="A19" s="29" t="s">
        <v>242</v>
      </c>
      <c r="B19" s="67">
        <v>100</v>
      </c>
      <c r="C19" s="67">
        <v>56</v>
      </c>
      <c r="D19" s="67">
        <v>5</v>
      </c>
      <c r="E19" s="67">
        <v>39</v>
      </c>
    </row>
    <row r="20" spans="1:5" x14ac:dyDescent="0.35">
      <c r="A20" s="29" t="s">
        <v>243</v>
      </c>
      <c r="B20" s="67">
        <v>100</v>
      </c>
      <c r="C20" s="67">
        <v>47</v>
      </c>
      <c r="D20" s="67">
        <v>5</v>
      </c>
      <c r="E20" s="67">
        <v>47</v>
      </c>
    </row>
    <row r="21" spans="1:5" x14ac:dyDescent="0.35">
      <c r="A21" s="29" t="s">
        <v>244</v>
      </c>
      <c r="B21" s="67">
        <v>100</v>
      </c>
      <c r="C21" s="67">
        <v>59</v>
      </c>
      <c r="D21" s="67">
        <v>5</v>
      </c>
      <c r="E21" s="67">
        <v>36</v>
      </c>
    </row>
    <row r="22" spans="1:5" x14ac:dyDescent="0.35">
      <c r="A22" s="29" t="s">
        <v>245</v>
      </c>
      <c r="B22" s="67">
        <v>100</v>
      </c>
      <c r="C22" s="67">
        <v>50</v>
      </c>
      <c r="D22" s="67">
        <v>5</v>
      </c>
      <c r="E22" s="67">
        <v>45</v>
      </c>
    </row>
    <row r="23" spans="1:5" x14ac:dyDescent="0.35">
      <c r="A23" s="29" t="s">
        <v>246</v>
      </c>
      <c r="B23" s="67">
        <v>100</v>
      </c>
      <c r="C23" s="67">
        <v>49</v>
      </c>
      <c r="D23" s="67">
        <v>5</v>
      </c>
      <c r="E23" s="67">
        <v>46</v>
      </c>
    </row>
    <row r="24" spans="1:5" x14ac:dyDescent="0.35">
      <c r="A24" s="29" t="s">
        <v>247</v>
      </c>
      <c r="B24" s="67">
        <v>100</v>
      </c>
      <c r="C24" s="67">
        <v>39</v>
      </c>
      <c r="D24" s="67">
        <v>5</v>
      </c>
      <c r="E24" s="67">
        <v>56</v>
      </c>
    </row>
    <row r="25" spans="1:5" x14ac:dyDescent="0.35">
      <c r="A25" s="29" t="s">
        <v>248</v>
      </c>
      <c r="B25" s="67">
        <v>100</v>
      </c>
      <c r="C25" s="48" t="s">
        <v>184</v>
      </c>
      <c r="D25" s="48" t="s">
        <v>184</v>
      </c>
      <c r="E25" s="48" t="s">
        <v>184</v>
      </c>
    </row>
    <row r="26" spans="1:5" x14ac:dyDescent="0.35">
      <c r="A26" s="29"/>
      <c r="B26" s="48"/>
      <c r="C26" s="48"/>
      <c r="D26" s="48"/>
      <c r="E26" s="48"/>
    </row>
    <row r="27" spans="1:5" x14ac:dyDescent="0.35">
      <c r="A27" s="32" t="s">
        <v>81</v>
      </c>
      <c r="B27" s="32"/>
      <c r="C27" s="32"/>
      <c r="D27" s="32"/>
      <c r="E27" s="32"/>
    </row>
  </sheetData>
  <mergeCells count="1">
    <mergeCell ref="A2:E2"/>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3"/>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249</v>
      </c>
      <c r="J1" s="27"/>
    </row>
    <row r="2" spans="1:10" x14ac:dyDescent="0.35">
      <c r="A2" s="90" t="s">
        <v>368</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49"/>
      <c r="C9" s="49"/>
      <c r="D9" s="49"/>
      <c r="E9" s="49"/>
    </row>
    <row r="10" spans="1:10" x14ac:dyDescent="0.35">
      <c r="A10" s="31" t="s">
        <v>373</v>
      </c>
      <c r="B10" s="49"/>
      <c r="C10" s="49"/>
      <c r="D10" s="49"/>
      <c r="E10" s="49"/>
    </row>
    <row r="11" spans="1:10" x14ac:dyDescent="0.35">
      <c r="A11" s="29" t="s">
        <v>250</v>
      </c>
      <c r="B11" s="67">
        <v>100</v>
      </c>
      <c r="C11" s="67">
        <v>43</v>
      </c>
      <c r="D11" s="67">
        <v>4</v>
      </c>
      <c r="E11" s="67">
        <v>53</v>
      </c>
    </row>
    <row r="12" spans="1:10" x14ac:dyDescent="0.35">
      <c r="A12" s="29" t="s">
        <v>251</v>
      </c>
      <c r="B12" s="67">
        <v>100</v>
      </c>
      <c r="C12" s="67">
        <v>37</v>
      </c>
      <c r="D12" s="67">
        <v>6</v>
      </c>
      <c r="E12" s="67">
        <v>57</v>
      </c>
    </row>
    <row r="13" spans="1:10" x14ac:dyDescent="0.35">
      <c r="A13" s="29" t="s">
        <v>252</v>
      </c>
      <c r="B13" s="67">
        <v>100</v>
      </c>
      <c r="C13" s="67">
        <v>55</v>
      </c>
      <c r="D13" s="67">
        <v>6</v>
      </c>
      <c r="E13" s="67">
        <v>39</v>
      </c>
    </row>
    <row r="14" spans="1:10" x14ac:dyDescent="0.35">
      <c r="A14" s="29" t="s">
        <v>253</v>
      </c>
      <c r="B14" s="67">
        <v>100</v>
      </c>
      <c r="C14" s="67">
        <v>39</v>
      </c>
      <c r="D14" s="67">
        <v>5</v>
      </c>
      <c r="E14" s="67">
        <v>56</v>
      </c>
    </row>
    <row r="15" spans="1:10" x14ac:dyDescent="0.35">
      <c r="A15" s="29" t="s">
        <v>254</v>
      </c>
      <c r="B15" s="67">
        <v>100</v>
      </c>
      <c r="C15" s="67">
        <v>67</v>
      </c>
      <c r="D15" s="67">
        <v>5</v>
      </c>
      <c r="E15" s="67">
        <v>27</v>
      </c>
    </row>
    <row r="16" spans="1:10" x14ac:dyDescent="0.35">
      <c r="A16" s="29" t="s">
        <v>255</v>
      </c>
      <c r="B16" s="67">
        <v>100</v>
      </c>
      <c r="C16" s="67">
        <v>59</v>
      </c>
      <c r="D16" s="67">
        <v>7</v>
      </c>
      <c r="E16" s="67">
        <v>34</v>
      </c>
    </row>
    <row r="17" spans="1:5" x14ac:dyDescent="0.35">
      <c r="A17" s="29" t="s">
        <v>256</v>
      </c>
      <c r="B17" s="67">
        <v>100</v>
      </c>
      <c r="C17" s="67">
        <v>76</v>
      </c>
      <c r="D17" s="67">
        <v>5</v>
      </c>
      <c r="E17" s="67">
        <v>19</v>
      </c>
    </row>
    <row r="18" spans="1:5" x14ac:dyDescent="0.35">
      <c r="A18" s="29" t="s">
        <v>257</v>
      </c>
      <c r="B18" s="67">
        <v>100</v>
      </c>
      <c r="C18" s="67">
        <v>69</v>
      </c>
      <c r="D18" s="67">
        <v>7</v>
      </c>
      <c r="E18" s="67">
        <v>24</v>
      </c>
    </row>
    <row r="19" spans="1:5" x14ac:dyDescent="0.35">
      <c r="A19" s="29" t="s">
        <v>258</v>
      </c>
      <c r="B19" s="67">
        <v>100</v>
      </c>
      <c r="C19" s="67">
        <v>58</v>
      </c>
      <c r="D19" s="67">
        <v>5</v>
      </c>
      <c r="E19" s="67">
        <v>37</v>
      </c>
    </row>
    <row r="20" spans="1:5" x14ac:dyDescent="0.35">
      <c r="A20" s="29" t="s">
        <v>259</v>
      </c>
      <c r="B20" s="67">
        <v>100</v>
      </c>
      <c r="C20" s="67">
        <v>47</v>
      </c>
      <c r="D20" s="67">
        <v>6</v>
      </c>
      <c r="E20" s="67">
        <v>47</v>
      </c>
    </row>
    <row r="21" spans="1:5" x14ac:dyDescent="0.35">
      <c r="A21" s="29" t="s">
        <v>248</v>
      </c>
      <c r="B21" s="67">
        <v>100</v>
      </c>
      <c r="C21" s="49" t="s">
        <v>184</v>
      </c>
      <c r="D21" s="49" t="s">
        <v>184</v>
      </c>
      <c r="E21" s="49" t="s">
        <v>184</v>
      </c>
    </row>
    <row r="22" spans="1:5" x14ac:dyDescent="0.35">
      <c r="A22" s="29"/>
      <c r="B22" s="49"/>
      <c r="C22" s="49"/>
      <c r="D22" s="49"/>
      <c r="E22" s="49"/>
    </row>
    <row r="23" spans="1:5" x14ac:dyDescent="0.35">
      <c r="A23" s="32" t="s">
        <v>81</v>
      </c>
      <c r="B23" s="32"/>
      <c r="C23" s="32"/>
      <c r="D23" s="32"/>
      <c r="E23" s="32"/>
    </row>
  </sheetData>
  <mergeCells count="1">
    <mergeCell ref="A2:E2"/>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0"/>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260</v>
      </c>
      <c r="J1" s="27"/>
    </row>
    <row r="2" spans="1:10" x14ac:dyDescent="0.35">
      <c r="A2" s="90" t="s">
        <v>369</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50"/>
      <c r="C9" s="50"/>
      <c r="D9" s="50"/>
      <c r="E9" s="50"/>
    </row>
    <row r="10" spans="1:10" x14ac:dyDescent="0.35">
      <c r="A10" s="79" t="s">
        <v>374</v>
      </c>
      <c r="B10" s="50"/>
      <c r="C10" s="50"/>
      <c r="D10" s="50"/>
      <c r="E10" s="50"/>
    </row>
    <row r="11" spans="1:10" x14ac:dyDescent="0.35">
      <c r="A11" s="29" t="s">
        <v>450</v>
      </c>
      <c r="B11" s="67">
        <v>100</v>
      </c>
      <c r="C11" s="67">
        <v>61</v>
      </c>
      <c r="D11" s="67">
        <v>5</v>
      </c>
      <c r="E11" s="67">
        <v>34</v>
      </c>
    </row>
    <row r="12" spans="1:10" x14ac:dyDescent="0.35">
      <c r="A12" s="29" t="s">
        <v>451</v>
      </c>
      <c r="B12" s="67">
        <v>100</v>
      </c>
      <c r="C12" s="67">
        <v>51</v>
      </c>
      <c r="D12" s="67">
        <v>6</v>
      </c>
      <c r="E12" s="67">
        <v>43</v>
      </c>
    </row>
    <row r="13" spans="1:10" x14ac:dyDescent="0.35">
      <c r="A13" s="29" t="s">
        <v>452</v>
      </c>
      <c r="B13" s="67">
        <v>100</v>
      </c>
      <c r="C13" s="67">
        <v>61</v>
      </c>
      <c r="D13" s="67">
        <v>5</v>
      </c>
      <c r="E13" s="67">
        <v>34</v>
      </c>
    </row>
    <row r="14" spans="1:10" x14ac:dyDescent="0.35">
      <c r="A14" s="29" t="s">
        <v>453</v>
      </c>
      <c r="B14" s="67">
        <v>100</v>
      </c>
      <c r="C14" s="67">
        <v>53</v>
      </c>
      <c r="D14" s="67">
        <v>8</v>
      </c>
      <c r="E14" s="67">
        <v>40</v>
      </c>
    </row>
    <row r="15" spans="1:10" x14ac:dyDescent="0.35">
      <c r="A15" s="29" t="s">
        <v>258</v>
      </c>
      <c r="B15" s="67">
        <v>100</v>
      </c>
      <c r="C15" s="67">
        <v>58</v>
      </c>
      <c r="D15" s="67">
        <v>5</v>
      </c>
      <c r="E15" s="67">
        <v>37</v>
      </c>
    </row>
    <row r="16" spans="1:10" x14ac:dyDescent="0.35">
      <c r="A16" s="29" t="s">
        <v>259</v>
      </c>
      <c r="B16" s="67">
        <v>100</v>
      </c>
      <c r="C16" s="67">
        <v>47</v>
      </c>
      <c r="D16" s="67">
        <v>6</v>
      </c>
      <c r="E16" s="67">
        <v>47</v>
      </c>
    </row>
    <row r="17" spans="1:5" x14ac:dyDescent="0.35">
      <c r="A17" s="29" t="s">
        <v>248</v>
      </c>
      <c r="B17" s="67">
        <v>100</v>
      </c>
      <c r="C17" s="50" t="s">
        <v>184</v>
      </c>
      <c r="D17" s="50" t="s">
        <v>184</v>
      </c>
      <c r="E17" s="50" t="s">
        <v>184</v>
      </c>
    </row>
    <row r="18" spans="1:5" x14ac:dyDescent="0.35">
      <c r="A18" s="29"/>
      <c r="B18" s="50"/>
      <c r="C18" s="50"/>
      <c r="D18" s="50"/>
      <c r="E18" s="50"/>
    </row>
    <row r="19" spans="1:5" x14ac:dyDescent="0.35">
      <c r="A19" s="32" t="s">
        <v>81</v>
      </c>
      <c r="B19" s="32"/>
      <c r="C19" s="32"/>
      <c r="D19" s="32"/>
      <c r="E19" s="32"/>
    </row>
    <row r="20" spans="1:5" ht="50" customHeight="1" x14ac:dyDescent="0.35">
      <c r="A20" s="91" t="s">
        <v>545</v>
      </c>
      <c r="B20" s="91"/>
      <c r="C20" s="91"/>
      <c r="D20" s="91"/>
      <c r="E20" s="91"/>
    </row>
  </sheetData>
  <mergeCells count="2">
    <mergeCell ref="A2:E2"/>
    <mergeCell ref="A20:E20"/>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7"/>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261</v>
      </c>
      <c r="J1" s="27"/>
    </row>
    <row r="2" spans="1:10" x14ac:dyDescent="0.35">
      <c r="A2" s="90" t="s">
        <v>262</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51"/>
      <c r="C9" s="51"/>
      <c r="D9" s="51"/>
      <c r="E9" s="51"/>
    </row>
    <row r="10" spans="1:10" x14ac:dyDescent="0.35">
      <c r="A10" s="31" t="s">
        <v>268</v>
      </c>
      <c r="B10" s="51"/>
      <c r="C10" s="51"/>
      <c r="D10" s="51"/>
      <c r="E10" s="51"/>
    </row>
    <row r="11" spans="1:10" x14ac:dyDescent="0.35">
      <c r="A11" s="29" t="s">
        <v>263</v>
      </c>
      <c r="B11" s="67">
        <v>100</v>
      </c>
      <c r="C11" s="67">
        <v>47</v>
      </c>
      <c r="D11" s="67">
        <v>5</v>
      </c>
      <c r="E11" s="67">
        <v>47</v>
      </c>
    </row>
    <row r="12" spans="1:10" x14ac:dyDescent="0.35">
      <c r="A12" s="29" t="s">
        <v>264</v>
      </c>
      <c r="B12" s="67">
        <v>100</v>
      </c>
      <c r="C12" s="67">
        <v>49</v>
      </c>
      <c r="D12" s="67">
        <v>6</v>
      </c>
      <c r="E12" s="67">
        <v>45</v>
      </c>
    </row>
    <row r="13" spans="1:10" x14ac:dyDescent="0.35">
      <c r="A13" s="29" t="s">
        <v>265</v>
      </c>
      <c r="B13" s="67">
        <v>100</v>
      </c>
      <c r="C13" s="67">
        <v>58</v>
      </c>
      <c r="D13" s="67">
        <v>6</v>
      </c>
      <c r="E13" s="67">
        <v>36</v>
      </c>
    </row>
    <row r="14" spans="1:10" x14ac:dyDescent="0.35">
      <c r="A14" s="29" t="s">
        <v>266</v>
      </c>
      <c r="B14" s="67">
        <v>100</v>
      </c>
      <c r="C14" s="67">
        <v>63</v>
      </c>
      <c r="D14" s="67">
        <v>6</v>
      </c>
      <c r="E14" s="67">
        <v>31</v>
      </c>
    </row>
    <row r="15" spans="1:10" x14ac:dyDescent="0.35">
      <c r="A15" s="29" t="s">
        <v>267</v>
      </c>
      <c r="B15" s="67">
        <v>100</v>
      </c>
      <c r="C15" s="67">
        <v>66</v>
      </c>
      <c r="D15" s="67">
        <v>5</v>
      </c>
      <c r="E15" s="67">
        <v>29</v>
      </c>
    </row>
    <row r="16" spans="1:10" x14ac:dyDescent="0.35">
      <c r="A16" s="29"/>
      <c r="B16" s="51"/>
      <c r="C16" s="51"/>
      <c r="D16" s="51"/>
      <c r="E16" s="51"/>
    </row>
    <row r="17" spans="1:5" x14ac:dyDescent="0.35">
      <c r="A17" s="32" t="s">
        <v>81</v>
      </c>
      <c r="B17" s="32"/>
      <c r="C17" s="32"/>
      <c r="D17" s="32"/>
      <c r="E17" s="32"/>
    </row>
  </sheetData>
  <mergeCells count="1">
    <mergeCell ref="A2:E2"/>
  </mergeCells>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3"/>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269</v>
      </c>
      <c r="J1" s="27"/>
    </row>
    <row r="2" spans="1:10" x14ac:dyDescent="0.35">
      <c r="A2" s="90" t="s">
        <v>362</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52"/>
      <c r="C9" s="52"/>
      <c r="D9" s="52"/>
      <c r="E9" s="52"/>
    </row>
    <row r="10" spans="1:10" x14ac:dyDescent="0.35">
      <c r="A10" s="31" t="s">
        <v>367</v>
      </c>
      <c r="B10" s="52"/>
      <c r="C10" s="52"/>
      <c r="D10" s="52"/>
      <c r="E10" s="52"/>
    </row>
    <row r="11" spans="1:10" x14ac:dyDescent="0.35">
      <c r="A11" s="29" t="s">
        <v>270</v>
      </c>
      <c r="B11" s="67">
        <v>100</v>
      </c>
      <c r="C11" s="67">
        <v>52</v>
      </c>
      <c r="D11" s="67">
        <v>4</v>
      </c>
      <c r="E11" s="67">
        <v>44</v>
      </c>
    </row>
    <row r="12" spans="1:10" x14ac:dyDescent="0.35">
      <c r="A12" s="29" t="s">
        <v>271</v>
      </c>
      <c r="B12" s="67">
        <v>100</v>
      </c>
      <c r="C12" s="67">
        <v>48</v>
      </c>
      <c r="D12" s="67">
        <v>5</v>
      </c>
      <c r="E12" s="67">
        <v>47</v>
      </c>
    </row>
    <row r="13" spans="1:10" x14ac:dyDescent="0.35">
      <c r="A13" s="29" t="s">
        <v>272</v>
      </c>
      <c r="B13" s="67">
        <v>100</v>
      </c>
      <c r="C13" s="67">
        <v>59</v>
      </c>
      <c r="D13" s="67">
        <v>5</v>
      </c>
      <c r="E13" s="67">
        <v>36</v>
      </c>
    </row>
    <row r="14" spans="1:10" x14ac:dyDescent="0.35">
      <c r="A14" s="29" t="s">
        <v>273</v>
      </c>
      <c r="B14" s="67">
        <v>100</v>
      </c>
      <c r="C14" s="67">
        <v>65</v>
      </c>
      <c r="D14" s="67">
        <v>5</v>
      </c>
      <c r="E14" s="67">
        <v>30</v>
      </c>
    </row>
    <row r="15" spans="1:10" x14ac:dyDescent="0.35">
      <c r="A15" s="29" t="s">
        <v>274</v>
      </c>
      <c r="B15" s="67">
        <v>100</v>
      </c>
      <c r="C15" s="67">
        <v>62</v>
      </c>
      <c r="D15" s="67">
        <v>5</v>
      </c>
      <c r="E15" s="67">
        <v>33</v>
      </c>
    </row>
    <row r="16" spans="1:10" x14ac:dyDescent="0.35">
      <c r="A16" s="29" t="s">
        <v>275</v>
      </c>
      <c r="B16" s="67">
        <v>100</v>
      </c>
      <c r="C16" s="67">
        <v>59</v>
      </c>
      <c r="D16" s="67">
        <v>6</v>
      </c>
      <c r="E16" s="67">
        <v>35</v>
      </c>
    </row>
    <row r="17" spans="1:5" x14ac:dyDescent="0.35">
      <c r="A17" s="29" t="s">
        <v>276</v>
      </c>
      <c r="B17" s="67">
        <v>100</v>
      </c>
      <c r="C17" s="67">
        <v>67</v>
      </c>
      <c r="D17" s="67">
        <v>8</v>
      </c>
      <c r="E17" s="67">
        <v>25</v>
      </c>
    </row>
    <row r="18" spans="1:5" x14ac:dyDescent="0.35">
      <c r="A18" s="29" t="s">
        <v>277</v>
      </c>
      <c r="B18" s="67">
        <v>100</v>
      </c>
      <c r="C18" s="67">
        <v>53</v>
      </c>
      <c r="D18" s="67">
        <v>8</v>
      </c>
      <c r="E18" s="67">
        <v>40</v>
      </c>
    </row>
    <row r="19" spans="1:5" x14ac:dyDescent="0.35">
      <c r="A19" s="29" t="s">
        <v>278</v>
      </c>
      <c r="B19" s="67">
        <v>100</v>
      </c>
      <c r="C19" s="67">
        <v>61</v>
      </c>
      <c r="D19" s="67">
        <v>7</v>
      </c>
      <c r="E19" s="67">
        <v>32</v>
      </c>
    </row>
    <row r="20" spans="1:5" x14ac:dyDescent="0.35">
      <c r="A20" s="29" t="s">
        <v>279</v>
      </c>
      <c r="B20" s="67">
        <v>100</v>
      </c>
      <c r="C20" s="67">
        <v>61</v>
      </c>
      <c r="D20" s="67">
        <v>9</v>
      </c>
      <c r="E20" s="67">
        <v>30</v>
      </c>
    </row>
    <row r="21" spans="1:5" x14ac:dyDescent="0.35">
      <c r="A21" s="29" t="s">
        <v>280</v>
      </c>
      <c r="B21" s="67">
        <v>100</v>
      </c>
      <c r="C21" s="67">
        <v>70</v>
      </c>
      <c r="D21" s="67">
        <v>6</v>
      </c>
      <c r="E21" s="67">
        <v>23</v>
      </c>
    </row>
    <row r="22" spans="1:5" x14ac:dyDescent="0.35">
      <c r="A22" s="29" t="s">
        <v>281</v>
      </c>
      <c r="B22" s="67">
        <v>100</v>
      </c>
      <c r="C22" s="67">
        <v>57</v>
      </c>
      <c r="D22" s="67">
        <v>9</v>
      </c>
      <c r="E22" s="67">
        <v>34</v>
      </c>
    </row>
    <row r="23" spans="1:5" x14ac:dyDescent="0.35">
      <c r="A23" s="29" t="s">
        <v>282</v>
      </c>
      <c r="B23" s="67">
        <v>100</v>
      </c>
      <c r="C23" s="67">
        <v>62</v>
      </c>
      <c r="D23" s="67">
        <v>7</v>
      </c>
      <c r="E23" s="67">
        <v>31</v>
      </c>
    </row>
    <row r="24" spans="1:5" x14ac:dyDescent="0.35">
      <c r="A24" s="29" t="s">
        <v>283</v>
      </c>
      <c r="B24" s="67">
        <v>100</v>
      </c>
      <c r="C24" s="67">
        <v>72</v>
      </c>
      <c r="D24" s="67">
        <v>6</v>
      </c>
      <c r="E24" s="67">
        <v>22</v>
      </c>
    </row>
    <row r="25" spans="1:5" x14ac:dyDescent="0.35">
      <c r="A25" s="29" t="s">
        <v>284</v>
      </c>
      <c r="B25" s="67">
        <v>100</v>
      </c>
      <c r="C25" s="67">
        <v>75</v>
      </c>
      <c r="D25" s="67">
        <v>7</v>
      </c>
      <c r="E25" s="67">
        <v>19</v>
      </c>
    </row>
    <row r="26" spans="1:5" x14ac:dyDescent="0.35">
      <c r="A26" s="29" t="s">
        <v>285</v>
      </c>
      <c r="B26" s="67">
        <v>100</v>
      </c>
      <c r="C26" s="67">
        <v>77</v>
      </c>
      <c r="D26" s="67">
        <v>5</v>
      </c>
      <c r="E26" s="67">
        <v>18</v>
      </c>
    </row>
    <row r="27" spans="1:5" x14ac:dyDescent="0.35">
      <c r="A27" s="29" t="s">
        <v>286</v>
      </c>
      <c r="B27" s="67">
        <v>100</v>
      </c>
      <c r="C27" s="67">
        <v>41</v>
      </c>
      <c r="D27" s="67">
        <v>4</v>
      </c>
      <c r="E27" s="67">
        <v>54</v>
      </c>
    </row>
    <row r="28" spans="1:5" x14ac:dyDescent="0.35">
      <c r="A28" s="29" t="s">
        <v>287</v>
      </c>
      <c r="B28" s="67">
        <v>100</v>
      </c>
      <c r="C28" s="67">
        <v>44</v>
      </c>
      <c r="D28" s="67">
        <v>6</v>
      </c>
      <c r="E28" s="67">
        <v>50</v>
      </c>
    </row>
    <row r="29" spans="1:5" x14ac:dyDescent="0.35">
      <c r="A29" s="29" t="s">
        <v>288</v>
      </c>
      <c r="B29" s="67">
        <v>100</v>
      </c>
      <c r="C29" s="67">
        <v>52</v>
      </c>
      <c r="D29" s="67">
        <v>6</v>
      </c>
      <c r="E29" s="67">
        <v>42</v>
      </c>
    </row>
    <row r="30" spans="1:5" x14ac:dyDescent="0.35">
      <c r="A30" s="29" t="s">
        <v>289</v>
      </c>
      <c r="B30" s="67">
        <v>100</v>
      </c>
      <c r="C30" s="67">
        <v>60</v>
      </c>
      <c r="D30" s="67">
        <v>6</v>
      </c>
      <c r="E30" s="67">
        <v>34</v>
      </c>
    </row>
    <row r="31" spans="1:5" x14ac:dyDescent="0.35">
      <c r="A31" s="29" t="s">
        <v>290</v>
      </c>
      <c r="B31" s="67">
        <v>100</v>
      </c>
      <c r="C31" s="67">
        <v>65</v>
      </c>
      <c r="D31" s="67">
        <v>5</v>
      </c>
      <c r="E31" s="67">
        <v>31</v>
      </c>
    </row>
    <row r="32" spans="1:5" x14ac:dyDescent="0.35">
      <c r="A32" s="29" t="s">
        <v>291</v>
      </c>
      <c r="B32" s="67">
        <v>100</v>
      </c>
      <c r="C32" s="67">
        <v>44</v>
      </c>
      <c r="D32" s="67">
        <v>6</v>
      </c>
      <c r="E32" s="67">
        <v>50</v>
      </c>
    </row>
    <row r="33" spans="1:5" x14ac:dyDescent="0.35">
      <c r="A33" s="29" t="s">
        <v>292</v>
      </c>
      <c r="B33" s="67">
        <v>100</v>
      </c>
      <c r="C33" s="67">
        <v>46</v>
      </c>
      <c r="D33" s="67">
        <v>5</v>
      </c>
      <c r="E33" s="67">
        <v>48</v>
      </c>
    </row>
    <row r="34" spans="1:5" x14ac:dyDescent="0.35">
      <c r="A34" s="29" t="s">
        <v>293</v>
      </c>
      <c r="B34" s="67">
        <v>100</v>
      </c>
      <c r="C34" s="67">
        <v>57</v>
      </c>
      <c r="D34" s="67">
        <v>5</v>
      </c>
      <c r="E34" s="67">
        <v>38</v>
      </c>
    </row>
    <row r="35" spans="1:5" x14ac:dyDescent="0.35">
      <c r="A35" s="29" t="s">
        <v>294</v>
      </c>
      <c r="B35" s="67">
        <v>100</v>
      </c>
      <c r="C35" s="67">
        <v>64</v>
      </c>
      <c r="D35" s="67">
        <v>6</v>
      </c>
      <c r="E35" s="67">
        <v>30</v>
      </c>
    </row>
    <row r="36" spans="1:5" x14ac:dyDescent="0.35">
      <c r="A36" s="29" t="s">
        <v>295</v>
      </c>
      <c r="B36" s="67">
        <v>100</v>
      </c>
      <c r="C36" s="67">
        <v>67</v>
      </c>
      <c r="D36" s="67">
        <v>5</v>
      </c>
      <c r="E36" s="67">
        <v>29</v>
      </c>
    </row>
    <row r="37" spans="1:5" x14ac:dyDescent="0.35">
      <c r="A37" s="29" t="s">
        <v>296</v>
      </c>
      <c r="B37" s="67">
        <v>100</v>
      </c>
      <c r="C37" s="67">
        <v>41</v>
      </c>
      <c r="D37" s="67">
        <v>4</v>
      </c>
      <c r="E37" s="67">
        <v>55</v>
      </c>
    </row>
    <row r="38" spans="1:5" x14ac:dyDescent="0.35">
      <c r="A38" s="29" t="s">
        <v>297</v>
      </c>
      <c r="B38" s="67">
        <v>100</v>
      </c>
      <c r="C38" s="67">
        <v>35</v>
      </c>
      <c r="D38" s="67">
        <v>5</v>
      </c>
      <c r="E38" s="67">
        <v>60</v>
      </c>
    </row>
    <row r="39" spans="1:5" x14ac:dyDescent="0.35">
      <c r="A39" s="29" t="s">
        <v>298</v>
      </c>
      <c r="B39" s="67">
        <v>100</v>
      </c>
      <c r="C39" s="67">
        <v>45</v>
      </c>
      <c r="D39" s="67">
        <v>5</v>
      </c>
      <c r="E39" s="67">
        <v>50</v>
      </c>
    </row>
    <row r="40" spans="1:5" x14ac:dyDescent="0.35">
      <c r="A40" s="29" t="s">
        <v>299</v>
      </c>
      <c r="B40" s="67">
        <v>100</v>
      </c>
      <c r="C40" s="67">
        <v>54</v>
      </c>
      <c r="D40" s="67">
        <v>5</v>
      </c>
      <c r="E40" s="67">
        <v>42</v>
      </c>
    </row>
    <row r="41" spans="1:5" x14ac:dyDescent="0.35">
      <c r="A41" s="29" t="s">
        <v>300</v>
      </c>
      <c r="B41" s="67">
        <v>100</v>
      </c>
      <c r="C41" s="67">
        <v>60</v>
      </c>
      <c r="D41" s="67">
        <v>4</v>
      </c>
      <c r="E41" s="67">
        <v>36</v>
      </c>
    </row>
    <row r="42" spans="1:5" x14ac:dyDescent="0.35">
      <c r="A42" s="29"/>
      <c r="B42" s="52"/>
      <c r="C42" s="52"/>
      <c r="D42" s="52"/>
      <c r="E42" s="52"/>
    </row>
    <row r="43" spans="1:5" x14ac:dyDescent="0.35">
      <c r="A43" s="32" t="s">
        <v>81</v>
      </c>
      <c r="B43" s="32"/>
      <c r="C43" s="32"/>
      <c r="D43" s="32"/>
      <c r="E43" s="32"/>
    </row>
  </sheetData>
  <mergeCells count="1">
    <mergeCell ref="A2:E2"/>
  </mergeCells>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37"/>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301</v>
      </c>
      <c r="J1" s="27"/>
    </row>
    <row r="2" spans="1:10" x14ac:dyDescent="0.35">
      <c r="A2" s="90" t="s">
        <v>370</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53"/>
      <c r="C9" s="53"/>
      <c r="D9" s="53"/>
      <c r="E9" s="53"/>
    </row>
    <row r="10" spans="1:10" x14ac:dyDescent="0.35">
      <c r="A10" s="31" t="s">
        <v>375</v>
      </c>
      <c r="B10" s="53"/>
      <c r="C10" s="53"/>
      <c r="D10" s="53"/>
      <c r="E10" s="53"/>
    </row>
    <row r="11" spans="1:10" x14ac:dyDescent="0.35">
      <c r="A11" s="29" t="s">
        <v>302</v>
      </c>
      <c r="B11" s="67">
        <v>100</v>
      </c>
      <c r="C11" s="67">
        <v>44</v>
      </c>
      <c r="D11" s="67">
        <v>5</v>
      </c>
      <c r="E11" s="67">
        <v>51</v>
      </c>
    </row>
    <row r="12" spans="1:10" x14ac:dyDescent="0.35">
      <c r="A12" s="29" t="s">
        <v>303</v>
      </c>
      <c r="B12" s="67">
        <v>100</v>
      </c>
      <c r="C12" s="67">
        <v>35</v>
      </c>
      <c r="D12" s="67">
        <v>4</v>
      </c>
      <c r="E12" s="67">
        <v>61</v>
      </c>
    </row>
    <row r="13" spans="1:10" x14ac:dyDescent="0.35">
      <c r="A13" s="29" t="s">
        <v>304</v>
      </c>
      <c r="B13" s="67">
        <v>100</v>
      </c>
      <c r="C13" s="67">
        <v>36</v>
      </c>
      <c r="D13" s="67">
        <v>6</v>
      </c>
      <c r="E13" s="67">
        <v>58</v>
      </c>
    </row>
    <row r="14" spans="1:10" x14ac:dyDescent="0.35">
      <c r="A14" s="29" t="s">
        <v>305</v>
      </c>
      <c r="B14" s="67">
        <v>100</v>
      </c>
      <c r="C14" s="67">
        <v>44</v>
      </c>
      <c r="D14" s="67">
        <v>4</v>
      </c>
      <c r="E14" s="67">
        <v>52</v>
      </c>
    </row>
    <row r="15" spans="1:10" x14ac:dyDescent="0.35">
      <c r="A15" s="29" t="s">
        <v>306</v>
      </c>
      <c r="B15" s="67">
        <v>100</v>
      </c>
      <c r="C15" s="67">
        <v>49</v>
      </c>
      <c r="D15" s="67">
        <v>3</v>
      </c>
      <c r="E15" s="67">
        <v>48</v>
      </c>
    </row>
    <row r="16" spans="1:10" x14ac:dyDescent="0.35">
      <c r="A16" s="29" t="s">
        <v>307</v>
      </c>
      <c r="B16" s="67">
        <v>100</v>
      </c>
      <c r="C16" s="67">
        <v>39</v>
      </c>
      <c r="D16" s="67">
        <v>5</v>
      </c>
      <c r="E16" s="67">
        <v>56</v>
      </c>
    </row>
    <row r="17" spans="1:5" x14ac:dyDescent="0.35">
      <c r="A17" s="29" t="s">
        <v>308</v>
      </c>
      <c r="B17" s="67">
        <v>100</v>
      </c>
      <c r="C17" s="67">
        <v>33</v>
      </c>
      <c r="D17" s="67">
        <v>6</v>
      </c>
      <c r="E17" s="67">
        <v>61</v>
      </c>
    </row>
    <row r="18" spans="1:5" x14ac:dyDescent="0.35">
      <c r="A18" s="29" t="s">
        <v>309</v>
      </c>
      <c r="B18" s="67">
        <v>100</v>
      </c>
      <c r="C18" s="67">
        <v>43</v>
      </c>
      <c r="D18" s="67">
        <v>6</v>
      </c>
      <c r="E18" s="67">
        <v>52</v>
      </c>
    </row>
    <row r="19" spans="1:5" x14ac:dyDescent="0.35">
      <c r="A19" s="29" t="s">
        <v>310</v>
      </c>
      <c r="B19" s="67">
        <v>100</v>
      </c>
      <c r="C19" s="67">
        <v>57</v>
      </c>
      <c r="D19" s="67">
        <v>6</v>
      </c>
      <c r="E19" s="67">
        <v>38</v>
      </c>
    </row>
    <row r="20" spans="1:5" x14ac:dyDescent="0.35">
      <c r="A20" s="29" t="s">
        <v>311</v>
      </c>
      <c r="B20" s="67">
        <v>100</v>
      </c>
      <c r="C20" s="67">
        <v>61</v>
      </c>
      <c r="D20" s="67">
        <v>4</v>
      </c>
      <c r="E20" s="67">
        <v>35</v>
      </c>
    </row>
    <row r="21" spans="1:5" x14ac:dyDescent="0.35">
      <c r="A21" s="29" t="s">
        <v>312</v>
      </c>
      <c r="B21" s="67">
        <v>100</v>
      </c>
      <c r="C21" s="67">
        <v>59</v>
      </c>
      <c r="D21" s="67">
        <v>6</v>
      </c>
      <c r="E21" s="67">
        <v>35</v>
      </c>
    </row>
    <row r="22" spans="1:5" x14ac:dyDescent="0.35">
      <c r="A22" s="29" t="s">
        <v>313</v>
      </c>
      <c r="B22" s="67">
        <v>100</v>
      </c>
      <c r="C22" s="67">
        <v>56</v>
      </c>
      <c r="D22" s="67">
        <v>7</v>
      </c>
      <c r="E22" s="67">
        <v>37</v>
      </c>
    </row>
    <row r="23" spans="1:5" x14ac:dyDescent="0.35">
      <c r="A23" s="29" t="s">
        <v>314</v>
      </c>
      <c r="B23" s="67">
        <v>100</v>
      </c>
      <c r="C23" s="67">
        <v>64</v>
      </c>
      <c r="D23" s="67">
        <v>7</v>
      </c>
      <c r="E23" s="67">
        <v>30</v>
      </c>
    </row>
    <row r="24" spans="1:5" x14ac:dyDescent="0.35">
      <c r="A24" s="29" t="s">
        <v>315</v>
      </c>
      <c r="B24" s="67">
        <v>100</v>
      </c>
      <c r="C24" s="67">
        <v>71</v>
      </c>
      <c r="D24" s="67">
        <v>6</v>
      </c>
      <c r="E24" s="67">
        <v>22</v>
      </c>
    </row>
    <row r="25" spans="1:5" x14ac:dyDescent="0.35">
      <c r="A25" s="29" t="s">
        <v>316</v>
      </c>
      <c r="B25" s="67">
        <v>100</v>
      </c>
      <c r="C25" s="67">
        <v>73</v>
      </c>
      <c r="D25" s="67">
        <v>6</v>
      </c>
      <c r="E25" s="67">
        <v>22</v>
      </c>
    </row>
    <row r="26" spans="1:5" x14ac:dyDescent="0.35">
      <c r="A26" s="29" t="s">
        <v>317</v>
      </c>
      <c r="B26" s="67">
        <v>100</v>
      </c>
      <c r="C26" s="67">
        <v>63</v>
      </c>
      <c r="D26" s="67">
        <v>5</v>
      </c>
      <c r="E26" s="67">
        <v>32</v>
      </c>
    </row>
    <row r="27" spans="1:5" x14ac:dyDescent="0.35">
      <c r="A27" s="29" t="s">
        <v>318</v>
      </c>
      <c r="B27" s="67">
        <v>100</v>
      </c>
      <c r="C27" s="67">
        <v>65</v>
      </c>
      <c r="D27" s="67">
        <v>6</v>
      </c>
      <c r="E27" s="67">
        <v>28</v>
      </c>
    </row>
    <row r="28" spans="1:5" x14ac:dyDescent="0.35">
      <c r="A28" s="29" t="s">
        <v>319</v>
      </c>
      <c r="B28" s="67">
        <v>100</v>
      </c>
      <c r="C28" s="67">
        <v>74</v>
      </c>
      <c r="D28" s="67">
        <v>6</v>
      </c>
      <c r="E28" s="67">
        <v>20</v>
      </c>
    </row>
    <row r="29" spans="1:5" x14ac:dyDescent="0.35">
      <c r="A29" s="29" t="s">
        <v>320</v>
      </c>
      <c r="B29" s="67">
        <v>100</v>
      </c>
      <c r="C29" s="67">
        <v>74</v>
      </c>
      <c r="D29" s="67">
        <v>7</v>
      </c>
      <c r="E29" s="67">
        <v>20</v>
      </c>
    </row>
    <row r="30" spans="1:5" x14ac:dyDescent="0.35">
      <c r="A30" s="29" t="s">
        <v>321</v>
      </c>
      <c r="B30" s="67">
        <v>100</v>
      </c>
      <c r="C30" s="67">
        <v>80</v>
      </c>
      <c r="D30" s="67">
        <v>5</v>
      </c>
      <c r="E30" s="67">
        <v>14</v>
      </c>
    </row>
    <row r="31" spans="1:5" x14ac:dyDescent="0.35">
      <c r="A31" s="29" t="s">
        <v>322</v>
      </c>
      <c r="B31" s="67">
        <v>100</v>
      </c>
      <c r="C31" s="67">
        <v>45</v>
      </c>
      <c r="D31" s="67">
        <v>6</v>
      </c>
      <c r="E31" s="67">
        <v>49</v>
      </c>
    </row>
    <row r="32" spans="1:5" x14ac:dyDescent="0.35">
      <c r="A32" s="29" t="s">
        <v>323</v>
      </c>
      <c r="B32" s="67">
        <v>100</v>
      </c>
      <c r="C32" s="67">
        <v>50</v>
      </c>
      <c r="D32" s="67">
        <v>5</v>
      </c>
      <c r="E32" s="67">
        <v>45</v>
      </c>
    </row>
    <row r="33" spans="1:5" x14ac:dyDescent="0.35">
      <c r="A33" s="29" t="s">
        <v>324</v>
      </c>
      <c r="B33" s="67">
        <v>100</v>
      </c>
      <c r="C33" s="67">
        <v>64</v>
      </c>
      <c r="D33" s="67">
        <v>5</v>
      </c>
      <c r="E33" s="67">
        <v>31</v>
      </c>
    </row>
    <row r="34" spans="1:5" x14ac:dyDescent="0.35">
      <c r="A34" s="29" t="s">
        <v>325</v>
      </c>
      <c r="B34" s="67">
        <v>100</v>
      </c>
      <c r="C34" s="67">
        <v>67</v>
      </c>
      <c r="D34" s="67">
        <v>6</v>
      </c>
      <c r="E34" s="67">
        <v>27</v>
      </c>
    </row>
    <row r="35" spans="1:5" x14ac:dyDescent="0.35">
      <c r="A35" s="29" t="s">
        <v>326</v>
      </c>
      <c r="B35" s="67">
        <v>100</v>
      </c>
      <c r="C35" s="67">
        <v>69</v>
      </c>
      <c r="D35" s="67">
        <v>5</v>
      </c>
      <c r="E35" s="67">
        <v>26</v>
      </c>
    </row>
    <row r="36" spans="1:5" x14ac:dyDescent="0.35">
      <c r="A36" s="29"/>
      <c r="B36" s="53"/>
      <c r="C36" s="53"/>
      <c r="D36" s="53"/>
      <c r="E36" s="53"/>
    </row>
    <row r="37" spans="1:5" x14ac:dyDescent="0.35">
      <c r="A37" s="32" t="s">
        <v>81</v>
      </c>
      <c r="B37" s="32"/>
      <c r="C37" s="32"/>
      <c r="D37" s="32"/>
      <c r="E37" s="32"/>
    </row>
  </sheetData>
  <mergeCells count="1">
    <mergeCell ref="A2:E2"/>
  </mergeCell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6"/>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327</v>
      </c>
      <c r="J1" s="27"/>
    </row>
    <row r="2" spans="1:10" x14ac:dyDescent="0.35">
      <c r="A2" s="90" t="s">
        <v>371</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54"/>
      <c r="C9" s="54"/>
      <c r="D9" s="54"/>
      <c r="E9" s="54"/>
    </row>
    <row r="10" spans="1:10" ht="15" x14ac:dyDescent="0.35">
      <c r="A10" s="79" t="s">
        <v>534</v>
      </c>
      <c r="B10" s="54"/>
      <c r="C10" s="54"/>
      <c r="D10" s="54"/>
      <c r="E10" s="54"/>
    </row>
    <row r="11" spans="1:10" x14ac:dyDescent="0.35">
      <c r="A11" s="29" t="s">
        <v>454</v>
      </c>
      <c r="B11" s="67">
        <v>100</v>
      </c>
      <c r="C11" s="67">
        <v>47</v>
      </c>
      <c r="D11" s="67">
        <v>5</v>
      </c>
      <c r="E11" s="67">
        <v>48</v>
      </c>
    </row>
    <row r="12" spans="1:10" x14ac:dyDescent="0.35">
      <c r="A12" s="29" t="s">
        <v>455</v>
      </c>
      <c r="B12" s="67">
        <v>100</v>
      </c>
      <c r="C12" s="67">
        <v>49</v>
      </c>
      <c r="D12" s="67">
        <v>6</v>
      </c>
      <c r="E12" s="67">
        <v>45</v>
      </c>
    </row>
    <row r="13" spans="1:10" x14ac:dyDescent="0.35">
      <c r="A13" s="29" t="s">
        <v>456</v>
      </c>
      <c r="B13" s="67">
        <v>100</v>
      </c>
      <c r="C13" s="67">
        <v>57</v>
      </c>
      <c r="D13" s="67">
        <v>6</v>
      </c>
      <c r="E13" s="67">
        <v>37</v>
      </c>
    </row>
    <row r="14" spans="1:10" x14ac:dyDescent="0.35">
      <c r="A14" s="29" t="s">
        <v>457</v>
      </c>
      <c r="B14" s="67">
        <v>100</v>
      </c>
      <c r="C14" s="67">
        <v>65</v>
      </c>
      <c r="D14" s="67">
        <v>5</v>
      </c>
      <c r="E14" s="67">
        <v>30</v>
      </c>
    </row>
    <row r="15" spans="1:10" x14ac:dyDescent="0.35">
      <c r="A15" s="29" t="s">
        <v>458</v>
      </c>
      <c r="B15" s="67">
        <v>100</v>
      </c>
      <c r="C15" s="67">
        <v>59</v>
      </c>
      <c r="D15" s="67">
        <v>5</v>
      </c>
      <c r="E15" s="67">
        <v>37</v>
      </c>
    </row>
    <row r="16" spans="1:10" x14ac:dyDescent="0.35">
      <c r="A16" s="29" t="s">
        <v>459</v>
      </c>
      <c r="B16" s="67">
        <v>100</v>
      </c>
      <c r="C16" s="67">
        <v>50</v>
      </c>
      <c r="D16" s="67">
        <v>8</v>
      </c>
      <c r="E16" s="67">
        <v>42</v>
      </c>
    </row>
    <row r="17" spans="1:5" x14ac:dyDescent="0.35">
      <c r="A17" s="29" t="s">
        <v>460</v>
      </c>
      <c r="B17" s="67">
        <v>100</v>
      </c>
      <c r="C17" s="67">
        <v>57</v>
      </c>
      <c r="D17" s="67">
        <v>7</v>
      </c>
      <c r="E17" s="67">
        <v>36</v>
      </c>
    </row>
    <row r="18" spans="1:5" x14ac:dyDescent="0.35">
      <c r="A18" s="29" t="s">
        <v>461</v>
      </c>
      <c r="B18" s="67">
        <v>100</v>
      </c>
      <c r="C18" s="67">
        <v>64</v>
      </c>
      <c r="D18" s="67">
        <v>6</v>
      </c>
      <c r="E18" s="67">
        <v>30</v>
      </c>
    </row>
    <row r="19" spans="1:5" x14ac:dyDescent="0.35">
      <c r="A19" s="29" t="s">
        <v>322</v>
      </c>
      <c r="B19" s="67">
        <v>100</v>
      </c>
      <c r="C19" s="67">
        <v>45</v>
      </c>
      <c r="D19" s="67">
        <v>6</v>
      </c>
      <c r="E19" s="67">
        <v>49</v>
      </c>
    </row>
    <row r="20" spans="1:5" x14ac:dyDescent="0.35">
      <c r="A20" s="29" t="s">
        <v>323</v>
      </c>
      <c r="B20" s="67">
        <v>100</v>
      </c>
      <c r="C20" s="67">
        <v>50</v>
      </c>
      <c r="D20" s="67">
        <v>5</v>
      </c>
      <c r="E20" s="67">
        <v>45</v>
      </c>
    </row>
    <row r="21" spans="1:5" x14ac:dyDescent="0.35">
      <c r="A21" s="29" t="s">
        <v>324</v>
      </c>
      <c r="B21" s="67">
        <v>100</v>
      </c>
      <c r="C21" s="67">
        <v>64</v>
      </c>
      <c r="D21" s="67">
        <v>5</v>
      </c>
      <c r="E21" s="67">
        <v>31</v>
      </c>
    </row>
    <row r="22" spans="1:5" x14ac:dyDescent="0.35">
      <c r="A22" s="29" t="s">
        <v>325</v>
      </c>
      <c r="B22" s="67">
        <v>100</v>
      </c>
      <c r="C22" s="67">
        <v>67</v>
      </c>
      <c r="D22" s="67">
        <v>6</v>
      </c>
      <c r="E22" s="67">
        <v>27</v>
      </c>
    </row>
    <row r="23" spans="1:5" x14ac:dyDescent="0.35">
      <c r="A23" s="29" t="s">
        <v>326</v>
      </c>
      <c r="B23" s="67">
        <v>100</v>
      </c>
      <c r="C23" s="67">
        <v>69</v>
      </c>
      <c r="D23" s="67">
        <v>5</v>
      </c>
      <c r="E23" s="67">
        <v>25</v>
      </c>
    </row>
    <row r="24" spans="1:5" x14ac:dyDescent="0.35">
      <c r="A24" s="29"/>
      <c r="B24" s="54"/>
      <c r="C24" s="54"/>
      <c r="D24" s="54"/>
      <c r="E24" s="54"/>
    </row>
    <row r="25" spans="1:5" x14ac:dyDescent="0.35">
      <c r="A25" s="32" t="s">
        <v>81</v>
      </c>
      <c r="B25" s="32"/>
      <c r="C25" s="32"/>
      <c r="D25" s="32"/>
      <c r="E25" s="32"/>
    </row>
    <row r="26" spans="1:5" ht="46" customHeight="1" x14ac:dyDescent="0.35">
      <c r="A26" s="91" t="s">
        <v>545</v>
      </c>
      <c r="B26" s="91"/>
      <c r="C26" s="91"/>
      <c r="D26" s="91"/>
      <c r="E26" s="91"/>
    </row>
  </sheetData>
  <mergeCells count="2">
    <mergeCell ref="A2:E2"/>
    <mergeCell ref="A26:E26"/>
  </mergeCells>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2"/>
  <sheetViews>
    <sheetView showGridLines="0" workbookViewId="0"/>
  </sheetViews>
  <sheetFormatPr defaultColWidth="10.90625" defaultRowHeight="14.5" x14ac:dyDescent="0.35"/>
  <cols>
    <col min="1" max="1" width="93.1796875" style="73" customWidth="1"/>
    <col min="2" max="2" width="6.6328125" customWidth="1"/>
    <col min="3" max="3" width="16.81640625" customWidth="1"/>
    <col min="4" max="4" width="20.6328125" customWidth="1"/>
    <col min="5" max="5" width="16.81640625" customWidth="1"/>
  </cols>
  <sheetData>
    <row r="1" spans="1:10" x14ac:dyDescent="0.35">
      <c r="A1" s="80" t="s">
        <v>328</v>
      </c>
      <c r="J1" s="27"/>
    </row>
    <row r="2" spans="1:10" x14ac:dyDescent="0.35">
      <c r="A2" s="90" t="s">
        <v>372</v>
      </c>
      <c r="B2" s="90"/>
      <c r="C2" s="90"/>
      <c r="D2" s="90"/>
      <c r="E2" s="90"/>
    </row>
    <row r="3" spans="1:10" x14ac:dyDescent="0.35">
      <c r="A3" s="78"/>
      <c r="B3" s="29" t="s">
        <v>68</v>
      </c>
      <c r="C3" s="30" t="s">
        <v>70</v>
      </c>
      <c r="D3" s="30"/>
      <c r="E3" s="30"/>
    </row>
    <row r="4" spans="1:10" x14ac:dyDescent="0.35">
      <c r="A4" s="81"/>
      <c r="B4" s="30"/>
      <c r="C4" s="30" t="s">
        <v>71</v>
      </c>
      <c r="D4" s="30" t="s">
        <v>72</v>
      </c>
      <c r="E4" s="30" t="s">
        <v>73</v>
      </c>
    </row>
    <row r="6" spans="1:10" x14ac:dyDescent="0.35">
      <c r="B6" s="31" t="s">
        <v>69</v>
      </c>
    </row>
    <row r="8" spans="1:10" x14ac:dyDescent="0.35">
      <c r="A8" s="78" t="s">
        <v>68</v>
      </c>
      <c r="B8" s="67">
        <v>100</v>
      </c>
      <c r="C8" s="67">
        <v>55</v>
      </c>
      <c r="D8" s="67">
        <v>6</v>
      </c>
      <c r="E8" s="67">
        <v>39</v>
      </c>
    </row>
    <row r="9" spans="1:10" x14ac:dyDescent="0.35">
      <c r="A9" s="78"/>
      <c r="B9" s="55"/>
      <c r="C9" s="55"/>
      <c r="D9" s="55"/>
      <c r="E9" s="55"/>
    </row>
    <row r="10" spans="1:10" x14ac:dyDescent="0.35">
      <c r="A10" s="79" t="s">
        <v>376</v>
      </c>
      <c r="B10" s="55"/>
      <c r="C10" s="55"/>
      <c r="D10" s="55"/>
      <c r="E10" s="55"/>
    </row>
    <row r="11" spans="1:10" x14ac:dyDescent="0.35">
      <c r="A11" s="78" t="s">
        <v>329</v>
      </c>
      <c r="B11" s="67">
        <v>100</v>
      </c>
      <c r="C11" s="67">
        <v>47</v>
      </c>
      <c r="D11" s="67">
        <v>6</v>
      </c>
      <c r="E11" s="67">
        <v>47</v>
      </c>
    </row>
    <row r="12" spans="1:10" x14ac:dyDescent="0.35">
      <c r="A12" s="78" t="s">
        <v>330</v>
      </c>
      <c r="B12" s="67">
        <v>100</v>
      </c>
      <c r="C12" s="67">
        <v>49</v>
      </c>
      <c r="D12" s="67">
        <v>6</v>
      </c>
      <c r="E12" s="67">
        <v>46</v>
      </c>
    </row>
    <row r="13" spans="1:10" x14ac:dyDescent="0.35">
      <c r="A13" s="78" t="s">
        <v>331</v>
      </c>
      <c r="B13" s="67">
        <v>100</v>
      </c>
      <c r="C13" s="67">
        <v>48</v>
      </c>
      <c r="D13" s="67">
        <v>4</v>
      </c>
      <c r="E13" s="67">
        <v>48</v>
      </c>
    </row>
    <row r="14" spans="1:10" x14ac:dyDescent="0.35">
      <c r="A14" s="78" t="s">
        <v>332</v>
      </c>
      <c r="B14" s="67">
        <v>100</v>
      </c>
      <c r="C14" s="67">
        <v>48</v>
      </c>
      <c r="D14" s="67">
        <v>7</v>
      </c>
      <c r="E14" s="67">
        <v>46</v>
      </c>
    </row>
    <row r="15" spans="1:10" x14ac:dyDescent="0.35">
      <c r="A15" s="78" t="s">
        <v>333</v>
      </c>
      <c r="B15" s="67">
        <v>100</v>
      </c>
      <c r="C15" s="67">
        <v>52</v>
      </c>
      <c r="D15" s="67">
        <v>6</v>
      </c>
      <c r="E15" s="67">
        <v>42</v>
      </c>
    </row>
    <row r="16" spans="1:10" x14ac:dyDescent="0.35">
      <c r="A16" s="78" t="s">
        <v>334</v>
      </c>
      <c r="B16" s="67">
        <v>100</v>
      </c>
      <c r="C16" s="67">
        <v>48</v>
      </c>
      <c r="D16" s="67">
        <v>4</v>
      </c>
      <c r="E16" s="67">
        <v>48</v>
      </c>
    </row>
    <row r="17" spans="1:5" x14ac:dyDescent="0.35">
      <c r="A17" s="78" t="s">
        <v>335</v>
      </c>
      <c r="B17" s="67">
        <v>100</v>
      </c>
      <c r="C17" s="67">
        <v>58</v>
      </c>
      <c r="D17" s="67">
        <v>6</v>
      </c>
      <c r="E17" s="67">
        <v>36</v>
      </c>
    </row>
    <row r="18" spans="1:5" x14ac:dyDescent="0.35">
      <c r="A18" s="78" t="s">
        <v>336</v>
      </c>
      <c r="B18" s="67">
        <v>100</v>
      </c>
      <c r="C18" s="67">
        <v>57</v>
      </c>
      <c r="D18" s="67">
        <v>7</v>
      </c>
      <c r="E18" s="67">
        <v>36</v>
      </c>
    </row>
    <row r="19" spans="1:5" s="73" customFormat="1" x14ac:dyDescent="0.35">
      <c r="A19" s="78" t="s">
        <v>346</v>
      </c>
      <c r="B19" s="83">
        <v>100</v>
      </c>
      <c r="C19" s="83">
        <v>58</v>
      </c>
      <c r="D19" s="83">
        <v>6</v>
      </c>
      <c r="E19" s="83">
        <v>36</v>
      </c>
    </row>
    <row r="20" spans="1:5" x14ac:dyDescent="0.35">
      <c r="A20" s="78" t="s">
        <v>337</v>
      </c>
      <c r="B20" s="67">
        <v>100</v>
      </c>
      <c r="C20" s="67">
        <v>58</v>
      </c>
      <c r="D20" s="67">
        <v>5</v>
      </c>
      <c r="E20" s="67">
        <v>37</v>
      </c>
    </row>
    <row r="21" spans="1:5" x14ac:dyDescent="0.35">
      <c r="A21" s="78" t="s">
        <v>338</v>
      </c>
      <c r="B21" s="67">
        <v>100</v>
      </c>
      <c r="C21" s="67">
        <v>64</v>
      </c>
      <c r="D21" s="67">
        <v>6</v>
      </c>
      <c r="E21" s="67">
        <v>30</v>
      </c>
    </row>
    <row r="22" spans="1:5" x14ac:dyDescent="0.35">
      <c r="A22" s="78" t="s">
        <v>339</v>
      </c>
      <c r="B22" s="67">
        <v>100</v>
      </c>
      <c r="C22" s="67">
        <v>60</v>
      </c>
      <c r="D22" s="67">
        <v>6</v>
      </c>
      <c r="E22" s="67">
        <v>34</v>
      </c>
    </row>
    <row r="23" spans="1:5" x14ac:dyDescent="0.35">
      <c r="A23" s="78" t="s">
        <v>347</v>
      </c>
      <c r="B23" s="83">
        <v>100</v>
      </c>
      <c r="C23" s="83">
        <v>65</v>
      </c>
      <c r="D23" s="83">
        <v>7</v>
      </c>
      <c r="E23" s="83">
        <v>29</v>
      </c>
    </row>
    <row r="24" spans="1:5" x14ac:dyDescent="0.35">
      <c r="A24" s="78" t="s">
        <v>340</v>
      </c>
      <c r="B24" s="83">
        <v>100</v>
      </c>
      <c r="C24" s="83">
        <v>60</v>
      </c>
      <c r="D24" s="83">
        <v>6</v>
      </c>
      <c r="E24" s="83">
        <v>34</v>
      </c>
    </row>
    <row r="25" spans="1:5" x14ac:dyDescent="0.35">
      <c r="A25" s="78" t="s">
        <v>341</v>
      </c>
      <c r="B25" s="83">
        <v>100</v>
      </c>
      <c r="C25" s="83">
        <v>71</v>
      </c>
      <c r="D25" s="83">
        <v>5</v>
      </c>
      <c r="E25" s="83">
        <v>24</v>
      </c>
    </row>
    <row r="26" spans="1:5" x14ac:dyDescent="0.35">
      <c r="A26" s="78" t="s">
        <v>342</v>
      </c>
      <c r="B26" s="83">
        <v>100</v>
      </c>
      <c r="C26" s="83">
        <v>67</v>
      </c>
      <c r="D26" s="83">
        <v>5</v>
      </c>
      <c r="E26" s="83">
        <v>28</v>
      </c>
    </row>
    <row r="27" spans="1:5" x14ac:dyDescent="0.35">
      <c r="A27" s="78" t="s">
        <v>343</v>
      </c>
      <c r="B27" s="83">
        <v>100</v>
      </c>
      <c r="C27" s="83">
        <v>64</v>
      </c>
      <c r="D27" s="83">
        <v>5</v>
      </c>
      <c r="E27" s="83">
        <v>31</v>
      </c>
    </row>
    <row r="28" spans="1:5" x14ac:dyDescent="0.35">
      <c r="A28" s="78" t="s">
        <v>348</v>
      </c>
      <c r="B28" s="83">
        <v>100</v>
      </c>
      <c r="C28" s="83">
        <v>66</v>
      </c>
      <c r="D28" s="83">
        <v>6</v>
      </c>
      <c r="E28" s="83">
        <v>28</v>
      </c>
    </row>
    <row r="29" spans="1:5" x14ac:dyDescent="0.35">
      <c r="A29" s="78" t="s">
        <v>344</v>
      </c>
      <c r="B29" s="83">
        <v>100</v>
      </c>
      <c r="C29" s="83">
        <v>61</v>
      </c>
      <c r="D29" s="83">
        <v>5</v>
      </c>
      <c r="E29" s="83">
        <v>34</v>
      </c>
    </row>
    <row r="30" spans="1:5" x14ac:dyDescent="0.35">
      <c r="A30" s="78" t="s">
        <v>345</v>
      </c>
      <c r="B30" s="67">
        <v>100</v>
      </c>
      <c r="C30" s="67">
        <v>71</v>
      </c>
      <c r="D30" s="67">
        <v>3</v>
      </c>
      <c r="E30" s="67">
        <v>26</v>
      </c>
    </row>
    <row r="31" spans="1:5" x14ac:dyDescent="0.35">
      <c r="A31" s="78"/>
      <c r="B31" s="55"/>
      <c r="C31" s="55"/>
      <c r="D31" s="55"/>
      <c r="E31" s="55"/>
    </row>
    <row r="32" spans="1:5" x14ac:dyDescent="0.35">
      <c r="A32" s="82" t="s">
        <v>81</v>
      </c>
      <c r="B32" s="32"/>
      <c r="C32" s="32"/>
      <c r="D32" s="32"/>
      <c r="E32" s="32"/>
    </row>
  </sheetData>
  <mergeCells count="1">
    <mergeCell ref="A2:E2"/>
  </mergeCells>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15"/>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349</v>
      </c>
      <c r="J1" s="27"/>
    </row>
    <row r="2" spans="1:10" x14ac:dyDescent="0.35">
      <c r="A2" s="90" t="s">
        <v>462</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57"/>
      <c r="C9" s="57"/>
      <c r="D9" s="57"/>
      <c r="E9" s="57"/>
    </row>
    <row r="10" spans="1:10" ht="15" x14ac:dyDescent="0.35">
      <c r="A10" s="31" t="s">
        <v>466</v>
      </c>
      <c r="B10" s="57"/>
      <c r="C10" s="57"/>
      <c r="D10" s="57"/>
      <c r="E10" s="57"/>
    </row>
    <row r="11" spans="1:10" x14ac:dyDescent="0.35">
      <c r="A11" s="78" t="s">
        <v>463</v>
      </c>
      <c r="B11" s="67">
        <v>100</v>
      </c>
      <c r="C11" s="67">
        <v>56</v>
      </c>
      <c r="D11" s="67">
        <v>6</v>
      </c>
      <c r="E11" s="67">
        <v>38</v>
      </c>
    </row>
    <row r="12" spans="1:10" x14ac:dyDescent="0.35">
      <c r="A12" s="29" t="s">
        <v>464</v>
      </c>
      <c r="B12" s="67">
        <v>100</v>
      </c>
      <c r="C12" s="67">
        <v>51</v>
      </c>
      <c r="D12" s="67">
        <v>6</v>
      </c>
      <c r="E12" s="67">
        <v>43</v>
      </c>
    </row>
    <row r="13" spans="1:10" x14ac:dyDescent="0.35">
      <c r="A13" s="29"/>
      <c r="B13" s="57"/>
      <c r="C13" s="57"/>
      <c r="D13" s="57"/>
      <c r="E13" s="57"/>
    </row>
    <row r="14" spans="1:10" x14ac:dyDescent="0.35">
      <c r="A14" s="32" t="s">
        <v>81</v>
      </c>
      <c r="B14" s="32"/>
      <c r="C14" s="32"/>
      <c r="D14" s="32"/>
      <c r="E14" s="32"/>
    </row>
    <row r="15" spans="1:10" ht="27" customHeight="1" x14ac:dyDescent="0.35">
      <c r="A15" s="95" t="s">
        <v>546</v>
      </c>
      <c r="B15" s="95"/>
      <c r="C15" s="95"/>
      <c r="D15" s="95"/>
      <c r="E15" s="95"/>
    </row>
  </sheetData>
  <mergeCells count="2">
    <mergeCell ref="A2:E2"/>
    <mergeCell ref="A15:E15"/>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showGridLines="0" zoomScaleNormal="100" workbookViewId="0"/>
  </sheetViews>
  <sheetFormatPr defaultColWidth="10.90625" defaultRowHeight="14.5" x14ac:dyDescent="0.35"/>
  <cols>
    <col min="1" max="1" width="99" customWidth="1"/>
    <col min="2" max="2" width="9.1796875" customWidth="1"/>
  </cols>
  <sheetData>
    <row r="1" spans="1:7" ht="15.5" customHeight="1" x14ac:dyDescent="0.35">
      <c r="A1" s="21" t="s">
        <v>5</v>
      </c>
    </row>
    <row r="2" spans="1:7" ht="13" customHeight="1" x14ac:dyDescent="0.35"/>
    <row r="3" spans="1:7" ht="14" customHeight="1" x14ac:dyDescent="0.35">
      <c r="A3" s="17" t="s">
        <v>6</v>
      </c>
    </row>
    <row r="4" spans="1:7" ht="100.5" customHeight="1" x14ac:dyDescent="0.35">
      <c r="A4" s="13" t="s">
        <v>63</v>
      </c>
    </row>
    <row r="5" spans="1:7" ht="28" customHeight="1" x14ac:dyDescent="0.35">
      <c r="A5" s="13" t="s">
        <v>39</v>
      </c>
    </row>
    <row r="6" spans="1:7" ht="14" customHeight="1" x14ac:dyDescent="0.35">
      <c r="A6" s="20" t="s">
        <v>47</v>
      </c>
    </row>
    <row r="7" spans="1:7" ht="14" customHeight="1" x14ac:dyDescent="0.35"/>
    <row r="8" spans="1:7" ht="14" customHeight="1" x14ac:dyDescent="0.35">
      <c r="A8" s="17" t="s">
        <v>7</v>
      </c>
    </row>
    <row r="9" spans="1:7" ht="130" x14ac:dyDescent="0.35">
      <c r="A9" s="85" t="s">
        <v>539</v>
      </c>
      <c r="B9" s="14"/>
      <c r="G9" s="75"/>
    </row>
    <row r="10" spans="1:7" ht="14" customHeight="1" x14ac:dyDescent="0.35">
      <c r="A10" s="15"/>
      <c r="G10" s="75"/>
    </row>
    <row r="11" spans="1:7" ht="14" customHeight="1" x14ac:dyDescent="0.35">
      <c r="A11" s="17" t="s">
        <v>8</v>
      </c>
      <c r="G11" s="75"/>
    </row>
    <row r="12" spans="1:7" ht="104" x14ac:dyDescent="0.35">
      <c r="A12" s="86" t="s">
        <v>540</v>
      </c>
      <c r="B12" s="16"/>
      <c r="G12" s="75"/>
    </row>
    <row r="13" spans="1:7" ht="14" customHeight="1" x14ac:dyDescent="0.35">
      <c r="G13" s="68"/>
    </row>
    <row r="14" spans="1:7" ht="14" customHeight="1" x14ac:dyDescent="0.35">
      <c r="A14" s="17" t="s">
        <v>9</v>
      </c>
      <c r="G14" s="68"/>
    </row>
    <row r="15" spans="1:7" ht="41" customHeight="1" x14ac:dyDescent="0.35">
      <c r="A15" s="13" t="s">
        <v>56</v>
      </c>
      <c r="G15" s="68"/>
    </row>
    <row r="16" spans="1:7" ht="14" customHeight="1" x14ac:dyDescent="0.35">
      <c r="G16" s="68"/>
    </row>
    <row r="17" spans="1:7" ht="41" customHeight="1" x14ac:dyDescent="0.35">
      <c r="A17" s="13" t="s">
        <v>54</v>
      </c>
      <c r="G17" s="68"/>
    </row>
    <row r="18" spans="1:7" ht="14" customHeight="1" x14ac:dyDescent="0.35">
      <c r="A18" s="19"/>
      <c r="G18" s="75"/>
    </row>
    <row r="19" spans="1:7" ht="52" x14ac:dyDescent="0.35">
      <c r="A19" s="85" t="s">
        <v>554</v>
      </c>
      <c r="C19" s="88"/>
      <c r="G19" s="75"/>
    </row>
    <row r="20" spans="1:7" x14ac:dyDescent="0.35">
      <c r="A20" s="89" t="s">
        <v>552</v>
      </c>
      <c r="C20" s="88"/>
      <c r="G20" s="75"/>
    </row>
    <row r="21" spans="1:7" ht="14" customHeight="1" x14ac:dyDescent="0.35">
      <c r="A21" s="19"/>
      <c r="C21" s="89"/>
      <c r="G21" s="75"/>
    </row>
    <row r="22" spans="1:7" ht="67" customHeight="1" x14ac:dyDescent="0.35">
      <c r="A22" s="13" t="s">
        <v>55</v>
      </c>
      <c r="G22" s="75"/>
    </row>
    <row r="23" spans="1:7" ht="14" customHeight="1" x14ac:dyDescent="0.35">
      <c r="A23" s="20" t="s">
        <v>48</v>
      </c>
      <c r="G23" s="75"/>
    </row>
    <row r="24" spans="1:7" ht="14" customHeight="1" x14ac:dyDescent="0.35">
      <c r="G24" s="75"/>
    </row>
    <row r="25" spans="1:7" ht="14" customHeight="1" x14ac:dyDescent="0.35">
      <c r="A25" s="17" t="s">
        <v>23</v>
      </c>
      <c r="G25" s="75"/>
    </row>
    <row r="26" spans="1:7" ht="41" customHeight="1" x14ac:dyDescent="0.35">
      <c r="A26" s="13" t="s">
        <v>40</v>
      </c>
      <c r="G26" s="76"/>
    </row>
    <row r="27" spans="1:7" ht="107" customHeight="1" x14ac:dyDescent="0.35">
      <c r="A27" s="13" t="s">
        <v>42</v>
      </c>
      <c r="G27" s="75"/>
    </row>
    <row r="28" spans="1:7" ht="14" customHeight="1" x14ac:dyDescent="0.35">
      <c r="A28" s="20" t="s">
        <v>49</v>
      </c>
      <c r="G28" s="75"/>
    </row>
    <row r="29" spans="1:7" ht="80" customHeight="1" x14ac:dyDescent="0.35">
      <c r="A29" s="13" t="s">
        <v>51</v>
      </c>
      <c r="G29" s="75"/>
    </row>
    <row r="30" spans="1:7" ht="14" customHeight="1" x14ac:dyDescent="0.35">
      <c r="A30" s="18"/>
      <c r="G30" s="75"/>
    </row>
    <row r="31" spans="1:7" ht="14" customHeight="1" x14ac:dyDescent="0.35">
      <c r="A31" s="17" t="s">
        <v>22</v>
      </c>
      <c r="G31" s="77"/>
    </row>
    <row r="32" spans="1:7" ht="14" customHeight="1" x14ac:dyDescent="0.35">
      <c r="A32" s="20" t="s">
        <v>50</v>
      </c>
      <c r="G32" s="77"/>
    </row>
    <row r="33" spans="1:7" x14ac:dyDescent="0.35">
      <c r="A33" s="2"/>
      <c r="G33" s="77"/>
    </row>
    <row r="34" spans="1:7" x14ac:dyDescent="0.35">
      <c r="A34" s="13"/>
      <c r="G34" s="77"/>
    </row>
    <row r="35" spans="1:7" x14ac:dyDescent="0.35">
      <c r="A35" s="13"/>
      <c r="G35" s="64"/>
    </row>
    <row r="36" spans="1:7" x14ac:dyDescent="0.35">
      <c r="A36" s="13"/>
      <c r="G36" s="64"/>
    </row>
    <row r="37" spans="1:7" x14ac:dyDescent="0.35">
      <c r="A37" s="13"/>
      <c r="G37" s="65"/>
    </row>
    <row r="38" spans="1:7" x14ac:dyDescent="0.35">
      <c r="G38" s="66"/>
    </row>
    <row r="39" spans="1:7" x14ac:dyDescent="0.35">
      <c r="G39" s="66"/>
    </row>
    <row r="40" spans="1:7" x14ac:dyDescent="0.35">
      <c r="G40" s="66"/>
    </row>
  </sheetData>
  <conditionalFormatting sqref="G9:G29">
    <cfRule type="cellIs" dxfId="3" priority="3" stopIfTrue="1" operator="equal">
      <formula>"   "</formula>
    </cfRule>
    <cfRule type="cellIs" dxfId="2" priority="4" stopIfTrue="1" operator="equal">
      <formula>"    "</formula>
    </cfRule>
  </conditionalFormatting>
  <conditionalFormatting sqref="G13:G17">
    <cfRule type="cellIs" dxfId="1" priority="1" stopIfTrue="1" operator="equal">
      <formula>"   "</formula>
    </cfRule>
    <cfRule type="cellIs" dxfId="0" priority="2" stopIfTrue="1" operator="equal">
      <formula>"    "</formula>
    </cfRule>
  </conditionalFormatting>
  <hyperlinks>
    <hyperlink ref="A6" r:id="rId1" display="https://dashboards.cbs.nl/v5/barometerculturelediversiteit/" xr:uid="{00000000-0004-0000-0200-000000000000}"/>
    <hyperlink ref="A23" r:id="rId2" display="https://www.cbs.nl/nl-nl/onze-diensten/methoden/onderzoeksomschrijvingen/korte-onderzoeksbeschrijvingen/barometer-culturele-diversiteit-ingezoomde-variant" xr:uid="{00000000-0004-0000-0200-000002000000}"/>
    <hyperlink ref="A32" r:id="rId3" display="https://www.rijksoverheid.nl/documenten/kamerstukken/2020/05/14/de-barometer-culturele-diversiteit-komt-per-1-juli-2020-beschikbaar" xr:uid="{00000000-0004-0000-0200-000003000000}"/>
    <hyperlink ref="A28" r:id="rId4" xr:uid="{00000000-0004-0000-0200-000004000000}"/>
    <hyperlink ref="A20" r:id="rId5" xr:uid="{D39030F0-6135-4AD0-95D7-857D3E5F9AAA}"/>
  </hyperlinks>
  <pageMargins left="0.75" right="0.75" top="1" bottom="1" header="0.5" footer="0.5"/>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25"/>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350</v>
      </c>
      <c r="J1" s="27"/>
    </row>
    <row r="2" spans="1:10" x14ac:dyDescent="0.35">
      <c r="A2" s="90" t="s">
        <v>465</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58"/>
      <c r="C9" s="58"/>
      <c r="D9" s="58"/>
      <c r="E9" s="58"/>
    </row>
    <row r="10" spans="1:10" ht="15" x14ac:dyDescent="0.35">
      <c r="A10" s="31" t="s">
        <v>492</v>
      </c>
      <c r="B10" s="58"/>
      <c r="C10" s="58"/>
      <c r="D10" s="58"/>
      <c r="E10" s="58"/>
    </row>
    <row r="11" spans="1:10" x14ac:dyDescent="0.35">
      <c r="A11" s="78" t="s">
        <v>467</v>
      </c>
      <c r="B11" s="67">
        <v>100</v>
      </c>
      <c r="C11" s="67">
        <v>56</v>
      </c>
      <c r="D11" s="67">
        <v>5</v>
      </c>
      <c r="E11" s="67">
        <v>39</v>
      </c>
    </row>
    <row r="12" spans="1:10" x14ac:dyDescent="0.35">
      <c r="A12" s="29" t="s">
        <v>468</v>
      </c>
      <c r="B12" s="67">
        <v>100</v>
      </c>
      <c r="C12" s="67">
        <v>59</v>
      </c>
      <c r="D12" s="67">
        <v>4</v>
      </c>
      <c r="E12" s="67">
        <v>37</v>
      </c>
    </row>
    <row r="13" spans="1:10" x14ac:dyDescent="0.35">
      <c r="A13" s="29" t="s">
        <v>469</v>
      </c>
      <c r="B13" s="67">
        <v>100</v>
      </c>
      <c r="C13" s="67">
        <v>63</v>
      </c>
      <c r="D13" s="67">
        <v>7</v>
      </c>
      <c r="E13" s="67">
        <v>30</v>
      </c>
    </row>
    <row r="14" spans="1:10" x14ac:dyDescent="0.35">
      <c r="A14" s="29" t="s">
        <v>470</v>
      </c>
      <c r="B14" s="67">
        <v>100</v>
      </c>
      <c r="C14" s="67">
        <v>58</v>
      </c>
      <c r="D14" s="67">
        <v>7</v>
      </c>
      <c r="E14" s="67">
        <v>35</v>
      </c>
    </row>
    <row r="15" spans="1:10" x14ac:dyDescent="0.35">
      <c r="A15" s="29" t="s">
        <v>471</v>
      </c>
      <c r="B15" s="67">
        <v>100</v>
      </c>
      <c r="C15" s="67">
        <v>67</v>
      </c>
      <c r="D15" s="67">
        <v>7</v>
      </c>
      <c r="E15" s="67">
        <v>26</v>
      </c>
    </row>
    <row r="16" spans="1:10" x14ac:dyDescent="0.35">
      <c r="A16" s="29" t="s">
        <v>472</v>
      </c>
      <c r="B16" s="67">
        <v>100</v>
      </c>
      <c r="C16" s="67">
        <v>65</v>
      </c>
      <c r="D16" s="67">
        <v>8</v>
      </c>
      <c r="E16" s="67">
        <v>27</v>
      </c>
    </row>
    <row r="17" spans="1:5" x14ac:dyDescent="0.35">
      <c r="A17" s="29" t="s">
        <v>473</v>
      </c>
      <c r="B17" s="67">
        <v>100</v>
      </c>
      <c r="C17" s="67">
        <v>51</v>
      </c>
      <c r="D17" s="67">
        <v>5</v>
      </c>
      <c r="E17" s="67">
        <v>44</v>
      </c>
    </row>
    <row r="18" spans="1:5" x14ac:dyDescent="0.35">
      <c r="A18" s="29" t="s">
        <v>474</v>
      </c>
      <c r="B18" s="67">
        <v>100</v>
      </c>
      <c r="C18" s="67">
        <v>46</v>
      </c>
      <c r="D18" s="67">
        <v>6</v>
      </c>
      <c r="E18" s="67">
        <v>48</v>
      </c>
    </row>
    <row r="19" spans="1:5" x14ac:dyDescent="0.35">
      <c r="A19" s="29" t="s">
        <v>475</v>
      </c>
      <c r="B19" s="67">
        <v>100</v>
      </c>
      <c r="C19" s="67">
        <v>54</v>
      </c>
      <c r="D19" s="67">
        <v>5</v>
      </c>
      <c r="E19" s="67">
        <v>41</v>
      </c>
    </row>
    <row r="20" spans="1:5" x14ac:dyDescent="0.35">
      <c r="A20" s="29" t="s">
        <v>476</v>
      </c>
      <c r="B20" s="67">
        <v>100</v>
      </c>
      <c r="C20" s="67">
        <v>50</v>
      </c>
      <c r="D20" s="67">
        <v>7</v>
      </c>
      <c r="E20" s="67">
        <v>43</v>
      </c>
    </row>
    <row r="21" spans="1:5" x14ac:dyDescent="0.35">
      <c r="A21" s="29" t="s">
        <v>477</v>
      </c>
      <c r="B21" s="67">
        <v>100</v>
      </c>
      <c r="C21" s="67">
        <v>49</v>
      </c>
      <c r="D21" s="67">
        <v>5</v>
      </c>
      <c r="E21" s="67">
        <v>47</v>
      </c>
    </row>
    <row r="22" spans="1:5" x14ac:dyDescent="0.35">
      <c r="A22" s="29" t="s">
        <v>478</v>
      </c>
      <c r="B22" s="67">
        <v>100</v>
      </c>
      <c r="C22" s="67">
        <v>37</v>
      </c>
      <c r="D22" s="67">
        <v>4</v>
      </c>
      <c r="E22" s="67">
        <v>59</v>
      </c>
    </row>
    <row r="23" spans="1:5" x14ac:dyDescent="0.35">
      <c r="A23" s="29"/>
      <c r="B23" s="58"/>
      <c r="C23" s="58"/>
      <c r="D23" s="58"/>
      <c r="E23" s="58"/>
    </row>
    <row r="24" spans="1:5" x14ac:dyDescent="0.35">
      <c r="A24" s="32" t="s">
        <v>81</v>
      </c>
      <c r="B24" s="32"/>
      <c r="C24" s="32"/>
      <c r="D24" s="32"/>
      <c r="E24" s="32"/>
    </row>
    <row r="25" spans="1:5" ht="29.5" customHeight="1" x14ac:dyDescent="0.35">
      <c r="A25" s="95" t="s">
        <v>546</v>
      </c>
      <c r="B25" s="95"/>
      <c r="C25" s="95"/>
      <c r="D25" s="95"/>
      <c r="E25" s="95"/>
    </row>
  </sheetData>
  <mergeCells count="2">
    <mergeCell ref="A2:E2"/>
    <mergeCell ref="A25:E25"/>
  </mergeCells>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0"/>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351</v>
      </c>
      <c r="J1" s="27"/>
    </row>
    <row r="2" spans="1:10" x14ac:dyDescent="0.35">
      <c r="A2" s="90" t="s">
        <v>479</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59"/>
      <c r="C9" s="59"/>
      <c r="D9" s="59"/>
      <c r="E9" s="59"/>
    </row>
    <row r="10" spans="1:10" ht="15" x14ac:dyDescent="0.35">
      <c r="A10" s="31" t="s">
        <v>493</v>
      </c>
      <c r="B10" s="59"/>
      <c r="C10" s="59"/>
      <c r="D10" s="59"/>
      <c r="E10" s="59"/>
    </row>
    <row r="11" spans="1:10" x14ac:dyDescent="0.35">
      <c r="A11" s="29" t="s">
        <v>482</v>
      </c>
      <c r="B11" s="67">
        <v>100</v>
      </c>
      <c r="C11" s="67">
        <v>57</v>
      </c>
      <c r="D11" s="67">
        <v>5</v>
      </c>
      <c r="E11" s="67">
        <v>38</v>
      </c>
    </row>
    <row r="12" spans="1:10" x14ac:dyDescent="0.35">
      <c r="A12" s="29" t="s">
        <v>480</v>
      </c>
      <c r="B12" s="67">
        <v>100</v>
      </c>
      <c r="C12" s="67">
        <v>47</v>
      </c>
      <c r="D12" s="67">
        <v>6</v>
      </c>
      <c r="E12" s="67">
        <v>46</v>
      </c>
    </row>
    <row r="13" spans="1:10" x14ac:dyDescent="0.35">
      <c r="A13" s="29" t="s">
        <v>481</v>
      </c>
      <c r="B13" s="67">
        <v>100</v>
      </c>
      <c r="C13" s="67">
        <v>57</v>
      </c>
      <c r="D13" s="67">
        <v>6</v>
      </c>
      <c r="E13" s="67">
        <v>38</v>
      </c>
    </row>
    <row r="14" spans="1:10" x14ac:dyDescent="0.35">
      <c r="A14" s="29" t="s">
        <v>494</v>
      </c>
      <c r="B14" s="67">
        <v>100</v>
      </c>
      <c r="C14" s="67">
        <v>53</v>
      </c>
      <c r="D14" s="67">
        <v>5</v>
      </c>
      <c r="E14" s="67">
        <v>41</v>
      </c>
    </row>
    <row r="15" spans="1:10" x14ac:dyDescent="0.35">
      <c r="A15" s="29" t="s">
        <v>495</v>
      </c>
      <c r="B15" s="67">
        <v>100</v>
      </c>
      <c r="C15" s="67">
        <v>51</v>
      </c>
      <c r="D15" s="67">
        <v>6</v>
      </c>
      <c r="E15" s="67">
        <v>42</v>
      </c>
    </row>
    <row r="16" spans="1:10" x14ac:dyDescent="0.35">
      <c r="A16" s="29" t="s">
        <v>496</v>
      </c>
      <c r="B16" s="67">
        <v>100</v>
      </c>
      <c r="C16" s="67">
        <v>49</v>
      </c>
      <c r="D16" s="67">
        <v>5</v>
      </c>
      <c r="E16" s="67">
        <v>46</v>
      </c>
    </row>
    <row r="17" spans="1:5" x14ac:dyDescent="0.35">
      <c r="A17" s="29" t="s">
        <v>105</v>
      </c>
      <c r="B17" s="67">
        <v>100</v>
      </c>
      <c r="C17" s="67">
        <v>41</v>
      </c>
      <c r="D17" s="67">
        <v>7</v>
      </c>
      <c r="E17" s="67">
        <v>52</v>
      </c>
    </row>
    <row r="18" spans="1:5" x14ac:dyDescent="0.35">
      <c r="A18" s="29"/>
      <c r="B18" s="59"/>
      <c r="C18" s="59"/>
      <c r="D18" s="59"/>
      <c r="E18" s="59"/>
    </row>
    <row r="19" spans="1:5" x14ac:dyDescent="0.35">
      <c r="A19" s="32" t="s">
        <v>81</v>
      </c>
      <c r="B19" s="32"/>
      <c r="C19" s="32"/>
      <c r="D19" s="32"/>
      <c r="E19" s="32"/>
    </row>
    <row r="20" spans="1:5" ht="30.5" customHeight="1" x14ac:dyDescent="0.35">
      <c r="A20" s="95" t="s">
        <v>546</v>
      </c>
      <c r="B20" s="95"/>
      <c r="C20" s="95"/>
      <c r="D20" s="95"/>
      <c r="E20" s="95"/>
    </row>
  </sheetData>
  <mergeCells count="2">
    <mergeCell ref="A2:E2"/>
    <mergeCell ref="A20:E20"/>
  </mergeCells>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2"/>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352</v>
      </c>
      <c r="J1" s="27"/>
    </row>
    <row r="2" spans="1:10" x14ac:dyDescent="0.35">
      <c r="A2" s="90" t="s">
        <v>530</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60"/>
      <c r="C9" s="60"/>
      <c r="D9" s="60"/>
      <c r="E9" s="60"/>
    </row>
    <row r="10" spans="1:10" ht="15" x14ac:dyDescent="0.35">
      <c r="A10" s="31" t="s">
        <v>491</v>
      </c>
      <c r="B10" s="60"/>
      <c r="C10" s="60"/>
      <c r="D10" s="60"/>
      <c r="E10" s="60"/>
    </row>
    <row r="11" spans="1:10" x14ac:dyDescent="0.35">
      <c r="A11" s="29" t="s">
        <v>483</v>
      </c>
      <c r="B11" s="67">
        <v>100</v>
      </c>
      <c r="C11" s="67">
        <v>69</v>
      </c>
      <c r="D11" s="67">
        <v>7</v>
      </c>
      <c r="E11" s="67">
        <v>24</v>
      </c>
    </row>
    <row r="12" spans="1:10" x14ac:dyDescent="0.35">
      <c r="A12" s="29" t="s">
        <v>485</v>
      </c>
      <c r="B12" s="67">
        <v>100</v>
      </c>
      <c r="C12" s="67">
        <v>61</v>
      </c>
      <c r="D12" s="67">
        <v>6</v>
      </c>
      <c r="E12" s="67">
        <v>33</v>
      </c>
    </row>
    <row r="13" spans="1:10" x14ac:dyDescent="0.35">
      <c r="A13" s="29" t="s">
        <v>488</v>
      </c>
      <c r="B13" s="67">
        <v>100</v>
      </c>
      <c r="C13" s="67">
        <v>52</v>
      </c>
      <c r="D13" s="67">
        <v>5</v>
      </c>
      <c r="E13" s="67">
        <v>44</v>
      </c>
    </row>
    <row r="14" spans="1:10" x14ac:dyDescent="0.35">
      <c r="A14" s="29" t="s">
        <v>489</v>
      </c>
      <c r="B14" s="67">
        <v>100</v>
      </c>
      <c r="C14" s="67">
        <v>39</v>
      </c>
      <c r="D14" s="67">
        <v>5</v>
      </c>
      <c r="E14" s="67">
        <v>56</v>
      </c>
    </row>
    <row r="15" spans="1:10" x14ac:dyDescent="0.35">
      <c r="A15" s="29" t="s">
        <v>484</v>
      </c>
      <c r="B15" s="67">
        <v>100</v>
      </c>
      <c r="C15" s="67">
        <v>66</v>
      </c>
      <c r="D15" s="67">
        <v>7</v>
      </c>
      <c r="E15" s="67">
        <v>26</v>
      </c>
    </row>
    <row r="16" spans="1:10" x14ac:dyDescent="0.35">
      <c r="A16" s="29" t="s">
        <v>486</v>
      </c>
      <c r="B16" s="67">
        <v>100</v>
      </c>
      <c r="C16" s="67">
        <v>56</v>
      </c>
      <c r="D16" s="67">
        <v>6</v>
      </c>
      <c r="E16" s="67">
        <v>38</v>
      </c>
    </row>
    <row r="17" spans="1:5" x14ac:dyDescent="0.35">
      <c r="A17" s="29" t="s">
        <v>487</v>
      </c>
      <c r="B17" s="67">
        <v>100</v>
      </c>
      <c r="C17" s="67">
        <v>46</v>
      </c>
      <c r="D17" s="67">
        <v>5</v>
      </c>
      <c r="E17" s="67">
        <v>49</v>
      </c>
    </row>
    <row r="18" spans="1:5" x14ac:dyDescent="0.35">
      <c r="A18" s="29" t="s">
        <v>490</v>
      </c>
      <c r="B18" s="67">
        <v>100</v>
      </c>
      <c r="C18" s="67">
        <v>31</v>
      </c>
      <c r="D18" s="67">
        <v>5</v>
      </c>
      <c r="E18" s="67">
        <v>64</v>
      </c>
    </row>
    <row r="19" spans="1:5" x14ac:dyDescent="0.35">
      <c r="A19" s="29" t="s">
        <v>230</v>
      </c>
      <c r="B19" s="67">
        <v>100</v>
      </c>
      <c r="C19" s="60" t="s">
        <v>184</v>
      </c>
      <c r="D19" s="60" t="s">
        <v>184</v>
      </c>
      <c r="E19" s="60" t="s">
        <v>184</v>
      </c>
    </row>
    <row r="20" spans="1:5" x14ac:dyDescent="0.35">
      <c r="A20" s="29"/>
      <c r="B20" s="60"/>
      <c r="C20" s="60"/>
      <c r="D20" s="60"/>
      <c r="E20" s="60"/>
    </row>
    <row r="21" spans="1:5" x14ac:dyDescent="0.35">
      <c r="A21" s="32" t="s">
        <v>81</v>
      </c>
      <c r="B21" s="32"/>
      <c r="C21" s="32"/>
      <c r="D21" s="32"/>
      <c r="E21" s="32"/>
    </row>
    <row r="22" spans="1:5" ht="63.5" customHeight="1" x14ac:dyDescent="0.35">
      <c r="A22" s="95" t="s">
        <v>547</v>
      </c>
      <c r="B22" s="95"/>
      <c r="C22" s="95"/>
      <c r="D22" s="95"/>
      <c r="E22" s="95"/>
    </row>
  </sheetData>
  <mergeCells count="2">
    <mergeCell ref="A2:E2"/>
    <mergeCell ref="A22:E22"/>
  </mergeCells>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18"/>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353</v>
      </c>
      <c r="J1" s="27"/>
    </row>
    <row r="2" spans="1:10" x14ac:dyDescent="0.35">
      <c r="A2" s="90" t="s">
        <v>499</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61"/>
      <c r="C9" s="61"/>
      <c r="D9" s="61"/>
      <c r="E9" s="61"/>
    </row>
    <row r="10" spans="1:10" ht="15" x14ac:dyDescent="0.35">
      <c r="A10" s="31" t="s">
        <v>500</v>
      </c>
      <c r="B10" s="61"/>
      <c r="C10" s="61"/>
      <c r="D10" s="61"/>
      <c r="E10" s="61"/>
    </row>
    <row r="11" spans="1:10" x14ac:dyDescent="0.35">
      <c r="A11" s="29" t="s">
        <v>497</v>
      </c>
      <c r="B11" s="67">
        <v>100</v>
      </c>
      <c r="C11" s="67">
        <v>62</v>
      </c>
      <c r="D11" s="67">
        <v>5</v>
      </c>
      <c r="E11" s="67">
        <v>33</v>
      </c>
    </row>
    <row r="12" spans="1:10" x14ac:dyDescent="0.35">
      <c r="A12" s="29" t="s">
        <v>498</v>
      </c>
      <c r="B12" s="67">
        <v>100</v>
      </c>
      <c r="C12" s="67">
        <v>51</v>
      </c>
      <c r="D12" s="67">
        <v>6</v>
      </c>
      <c r="E12" s="67">
        <v>43</v>
      </c>
    </row>
    <row r="13" spans="1:10" x14ac:dyDescent="0.35">
      <c r="A13" s="29" t="s">
        <v>501</v>
      </c>
      <c r="B13" s="67">
        <v>100</v>
      </c>
      <c r="C13" s="67">
        <v>54</v>
      </c>
      <c r="D13" s="67">
        <v>5</v>
      </c>
      <c r="E13" s="67">
        <v>41</v>
      </c>
    </row>
    <row r="14" spans="1:10" x14ac:dyDescent="0.35">
      <c r="A14" s="29" t="s">
        <v>502</v>
      </c>
      <c r="B14" s="67">
        <v>100</v>
      </c>
      <c r="C14" s="67">
        <v>48</v>
      </c>
      <c r="D14" s="67">
        <v>6</v>
      </c>
      <c r="E14" s="67">
        <v>46</v>
      </c>
    </row>
    <row r="15" spans="1:10" x14ac:dyDescent="0.35">
      <c r="A15" s="29" t="s">
        <v>248</v>
      </c>
      <c r="B15" s="67">
        <v>100</v>
      </c>
      <c r="C15" s="61" t="s">
        <v>184</v>
      </c>
      <c r="D15" s="61" t="s">
        <v>184</v>
      </c>
      <c r="E15" s="61" t="s">
        <v>184</v>
      </c>
    </row>
    <row r="16" spans="1:10" x14ac:dyDescent="0.35">
      <c r="A16" s="29"/>
      <c r="B16" s="61"/>
      <c r="C16" s="61"/>
      <c r="D16" s="61"/>
      <c r="E16" s="61"/>
    </row>
    <row r="17" spans="1:5" x14ac:dyDescent="0.35">
      <c r="A17" s="32" t="s">
        <v>81</v>
      </c>
      <c r="B17" s="32"/>
      <c r="C17" s="32"/>
      <c r="D17" s="32"/>
      <c r="E17" s="32"/>
    </row>
    <row r="18" spans="1:5" x14ac:dyDescent="0.35">
      <c r="A18" s="95" t="s">
        <v>546</v>
      </c>
      <c r="B18" s="95"/>
      <c r="C18" s="95"/>
      <c r="D18" s="95"/>
      <c r="E18" s="95"/>
    </row>
  </sheetData>
  <mergeCells count="2">
    <mergeCell ref="A2:E2"/>
    <mergeCell ref="A18:E18"/>
  </mergeCells>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23"/>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354</v>
      </c>
      <c r="J1" s="27"/>
    </row>
    <row r="2" spans="1:10" x14ac:dyDescent="0.35">
      <c r="A2" s="90" t="s">
        <v>504</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62"/>
      <c r="C9" s="62"/>
      <c r="D9" s="62"/>
      <c r="E9" s="62"/>
    </row>
    <row r="10" spans="1:10" ht="15" x14ac:dyDescent="0.35">
      <c r="A10" s="31" t="s">
        <v>503</v>
      </c>
      <c r="B10" s="62"/>
      <c r="C10" s="62"/>
      <c r="D10" s="62"/>
      <c r="E10" s="62"/>
    </row>
    <row r="11" spans="1:10" x14ac:dyDescent="0.35">
      <c r="A11" s="29" t="s">
        <v>509</v>
      </c>
      <c r="B11" s="67">
        <v>100</v>
      </c>
      <c r="C11" s="67">
        <v>48</v>
      </c>
      <c r="D11" s="67">
        <v>5</v>
      </c>
      <c r="E11" s="67">
        <v>47</v>
      </c>
    </row>
    <row r="12" spans="1:10" x14ac:dyDescent="0.35">
      <c r="A12" s="29" t="s">
        <v>505</v>
      </c>
      <c r="B12" s="67">
        <v>100</v>
      </c>
      <c r="C12" s="67">
        <v>49</v>
      </c>
      <c r="D12" s="67">
        <v>6</v>
      </c>
      <c r="E12" s="67">
        <v>45</v>
      </c>
    </row>
    <row r="13" spans="1:10" x14ac:dyDescent="0.35">
      <c r="A13" s="29" t="s">
        <v>506</v>
      </c>
      <c r="B13" s="67">
        <v>100</v>
      </c>
      <c r="C13" s="67">
        <v>58</v>
      </c>
      <c r="D13" s="67">
        <v>6</v>
      </c>
      <c r="E13" s="67">
        <v>36</v>
      </c>
    </row>
    <row r="14" spans="1:10" x14ac:dyDescent="0.35">
      <c r="A14" s="29" t="s">
        <v>507</v>
      </c>
      <c r="B14" s="67">
        <v>100</v>
      </c>
      <c r="C14" s="67">
        <v>63</v>
      </c>
      <c r="D14" s="67">
        <v>6</v>
      </c>
      <c r="E14" s="67">
        <v>31</v>
      </c>
    </row>
    <row r="15" spans="1:10" x14ac:dyDescent="0.35">
      <c r="A15" s="29" t="s">
        <v>508</v>
      </c>
      <c r="B15" s="67">
        <v>100</v>
      </c>
      <c r="C15" s="67">
        <v>66</v>
      </c>
      <c r="D15" s="67">
        <v>5</v>
      </c>
      <c r="E15" s="67">
        <v>29</v>
      </c>
    </row>
    <row r="16" spans="1:10" x14ac:dyDescent="0.35">
      <c r="A16" s="29" t="s">
        <v>510</v>
      </c>
      <c r="B16" s="67">
        <v>100</v>
      </c>
      <c r="C16" s="67">
        <v>47</v>
      </c>
      <c r="D16" s="67">
        <v>6</v>
      </c>
      <c r="E16" s="67">
        <v>48</v>
      </c>
    </row>
    <row r="17" spans="1:5" x14ac:dyDescent="0.35">
      <c r="A17" s="29" t="s">
        <v>511</v>
      </c>
      <c r="B17" s="67">
        <v>100</v>
      </c>
      <c r="C17" s="67">
        <v>48</v>
      </c>
      <c r="D17" s="67">
        <v>6</v>
      </c>
      <c r="E17" s="67">
        <v>46</v>
      </c>
    </row>
    <row r="18" spans="1:5" x14ac:dyDescent="0.35">
      <c r="A18" s="29" t="s">
        <v>512</v>
      </c>
      <c r="B18" s="67">
        <v>100</v>
      </c>
      <c r="C18" s="67">
        <v>57</v>
      </c>
      <c r="D18" s="67">
        <v>6</v>
      </c>
      <c r="E18" s="67">
        <v>38</v>
      </c>
    </row>
    <row r="19" spans="1:5" x14ac:dyDescent="0.35">
      <c r="A19" s="29" t="s">
        <v>513</v>
      </c>
      <c r="B19" s="67">
        <v>100</v>
      </c>
      <c r="C19" s="67">
        <v>63</v>
      </c>
      <c r="D19" s="67">
        <v>7</v>
      </c>
      <c r="E19" s="67">
        <v>30</v>
      </c>
    </row>
    <row r="20" spans="1:5" x14ac:dyDescent="0.35">
      <c r="A20" s="29" t="s">
        <v>514</v>
      </c>
      <c r="B20" s="67">
        <v>100</v>
      </c>
      <c r="C20" s="67">
        <v>69</v>
      </c>
      <c r="D20" s="67">
        <v>5</v>
      </c>
      <c r="E20" s="67">
        <v>27</v>
      </c>
    </row>
    <row r="21" spans="1:5" x14ac:dyDescent="0.35">
      <c r="A21" s="29"/>
      <c r="B21" s="62"/>
      <c r="C21" s="62"/>
      <c r="D21" s="62"/>
      <c r="E21" s="62"/>
    </row>
    <row r="22" spans="1:5" x14ac:dyDescent="0.35">
      <c r="A22" s="32" t="s">
        <v>81</v>
      </c>
      <c r="B22" s="32"/>
      <c r="C22" s="32"/>
      <c r="D22" s="32"/>
      <c r="E22" s="32"/>
    </row>
    <row r="23" spans="1:5" x14ac:dyDescent="0.35">
      <c r="A23" s="95" t="s">
        <v>546</v>
      </c>
      <c r="B23" s="95"/>
      <c r="C23" s="95"/>
      <c r="D23" s="95"/>
      <c r="E23" s="95"/>
    </row>
  </sheetData>
  <mergeCells count="2">
    <mergeCell ref="A2:E2"/>
    <mergeCell ref="A23:E23"/>
  </mergeCells>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23"/>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355</v>
      </c>
      <c r="J1" s="27"/>
    </row>
    <row r="2" spans="1:10" x14ac:dyDescent="0.35">
      <c r="A2" s="90" t="s">
        <v>515</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63"/>
      <c r="C9" s="63"/>
      <c r="D9" s="63"/>
      <c r="E9" s="63"/>
    </row>
    <row r="10" spans="1:10" ht="15" x14ac:dyDescent="0.35">
      <c r="A10" s="31" t="s">
        <v>516</v>
      </c>
      <c r="B10" s="63"/>
      <c r="C10" s="63"/>
      <c r="D10" s="63"/>
      <c r="E10" s="63"/>
    </row>
    <row r="11" spans="1:10" x14ac:dyDescent="0.35">
      <c r="A11" s="29" t="s">
        <v>521</v>
      </c>
      <c r="B11" s="67">
        <v>100</v>
      </c>
      <c r="C11" s="67">
        <v>42</v>
      </c>
      <c r="D11" s="67">
        <v>5</v>
      </c>
      <c r="E11" s="67">
        <v>54</v>
      </c>
    </row>
    <row r="12" spans="1:10" x14ac:dyDescent="0.35">
      <c r="A12" s="29" t="s">
        <v>517</v>
      </c>
      <c r="B12" s="67">
        <v>100</v>
      </c>
      <c r="C12" s="67">
        <v>46</v>
      </c>
      <c r="D12" s="67">
        <v>5</v>
      </c>
      <c r="E12" s="67">
        <v>49</v>
      </c>
    </row>
    <row r="13" spans="1:10" x14ac:dyDescent="0.35">
      <c r="A13" s="29" t="s">
        <v>518</v>
      </c>
      <c r="B13" s="67">
        <v>100</v>
      </c>
      <c r="C13" s="67">
        <v>62</v>
      </c>
      <c r="D13" s="67">
        <v>6</v>
      </c>
      <c r="E13" s="67">
        <v>31</v>
      </c>
    </row>
    <row r="14" spans="1:10" x14ac:dyDescent="0.35">
      <c r="A14" s="29" t="s">
        <v>519</v>
      </c>
      <c r="B14" s="67">
        <v>100</v>
      </c>
      <c r="C14" s="67">
        <v>72</v>
      </c>
      <c r="D14" s="67">
        <v>6</v>
      </c>
      <c r="E14" s="67">
        <v>21</v>
      </c>
    </row>
    <row r="15" spans="1:10" x14ac:dyDescent="0.35">
      <c r="A15" s="29" t="s">
        <v>520</v>
      </c>
      <c r="B15" s="67">
        <v>100</v>
      </c>
      <c r="C15" s="67">
        <v>56</v>
      </c>
      <c r="D15" s="67">
        <v>5</v>
      </c>
      <c r="E15" s="67">
        <v>39</v>
      </c>
    </row>
    <row r="16" spans="1:10" x14ac:dyDescent="0.35">
      <c r="A16" s="29" t="s">
        <v>522</v>
      </c>
      <c r="B16" s="67">
        <v>100</v>
      </c>
      <c r="C16" s="67">
        <v>38</v>
      </c>
      <c r="D16" s="67">
        <v>4</v>
      </c>
      <c r="E16" s="67">
        <v>58</v>
      </c>
    </row>
    <row r="17" spans="1:5" x14ac:dyDescent="0.35">
      <c r="A17" s="29" t="s">
        <v>523</v>
      </c>
      <c r="B17" s="67">
        <v>100</v>
      </c>
      <c r="C17" s="67">
        <v>40</v>
      </c>
      <c r="D17" s="67">
        <v>6</v>
      </c>
      <c r="E17" s="67">
        <v>54</v>
      </c>
    </row>
    <row r="18" spans="1:5" x14ac:dyDescent="0.35">
      <c r="A18" s="29" t="s">
        <v>524</v>
      </c>
      <c r="B18" s="67">
        <v>100</v>
      </c>
      <c r="C18" s="67">
        <v>64</v>
      </c>
      <c r="D18" s="67">
        <v>8</v>
      </c>
      <c r="E18" s="67">
        <v>28</v>
      </c>
    </row>
    <row r="19" spans="1:5" x14ac:dyDescent="0.35">
      <c r="A19" s="29" t="s">
        <v>525</v>
      </c>
      <c r="B19" s="67">
        <v>100</v>
      </c>
      <c r="C19" s="67">
        <v>66</v>
      </c>
      <c r="D19" s="67">
        <v>6</v>
      </c>
      <c r="E19" s="67">
        <v>28</v>
      </c>
    </row>
    <row r="20" spans="1:5" x14ac:dyDescent="0.35">
      <c r="A20" s="29" t="s">
        <v>526</v>
      </c>
      <c r="B20" s="67">
        <v>100</v>
      </c>
      <c r="C20" s="67">
        <v>51</v>
      </c>
      <c r="D20" s="67">
        <v>6</v>
      </c>
      <c r="E20" s="67">
        <v>43</v>
      </c>
    </row>
    <row r="21" spans="1:5" x14ac:dyDescent="0.35">
      <c r="A21" s="29"/>
      <c r="B21" s="63"/>
      <c r="C21" s="63"/>
      <c r="D21" s="63"/>
      <c r="E21" s="63"/>
    </row>
    <row r="22" spans="1:5" x14ac:dyDescent="0.35">
      <c r="A22" s="32" t="s">
        <v>81</v>
      </c>
      <c r="B22" s="32"/>
      <c r="C22" s="32"/>
      <c r="D22" s="32"/>
      <c r="E22" s="32"/>
    </row>
    <row r="23" spans="1:5" x14ac:dyDescent="0.35">
      <c r="A23" s="95" t="s">
        <v>546</v>
      </c>
      <c r="B23" s="95"/>
      <c r="C23" s="95"/>
      <c r="D23" s="95"/>
      <c r="E23" s="95"/>
    </row>
  </sheetData>
  <mergeCells count="2">
    <mergeCell ref="A2:E2"/>
    <mergeCell ref="A23:E23"/>
  </mergeCells>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9EB3F-E01B-468C-95E5-5E11A843195B}">
  <dimension ref="A1:J17"/>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387</v>
      </c>
      <c r="J1" s="27"/>
    </row>
    <row r="2" spans="1:10" x14ac:dyDescent="0.35">
      <c r="A2" s="90" t="s">
        <v>377</v>
      </c>
      <c r="B2" s="90"/>
      <c r="C2" s="90"/>
      <c r="D2" s="90"/>
      <c r="E2" s="90"/>
    </row>
    <row r="3" spans="1:10" x14ac:dyDescent="0.35">
      <c r="A3" s="29"/>
      <c r="B3" s="29" t="s">
        <v>68</v>
      </c>
      <c r="C3" s="30" t="s">
        <v>52</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49</v>
      </c>
      <c r="D8" s="67">
        <v>5</v>
      </c>
      <c r="E8" s="67">
        <v>46</v>
      </c>
    </row>
    <row r="9" spans="1:10" x14ac:dyDescent="0.35">
      <c r="A9" s="29"/>
      <c r="B9" s="63"/>
      <c r="C9" s="63"/>
      <c r="D9" s="63"/>
      <c r="E9" s="63"/>
    </row>
    <row r="10" spans="1:10" x14ac:dyDescent="0.35">
      <c r="A10" s="31" t="s">
        <v>82</v>
      </c>
      <c r="B10" s="63"/>
      <c r="C10" s="63"/>
      <c r="D10" s="63"/>
      <c r="E10" s="63"/>
    </row>
    <row r="11" spans="1:10" x14ac:dyDescent="0.35">
      <c r="A11" s="29" t="s">
        <v>74</v>
      </c>
      <c r="B11" s="67">
        <v>100</v>
      </c>
      <c r="C11" s="67">
        <v>54</v>
      </c>
      <c r="D11" s="67">
        <v>5</v>
      </c>
      <c r="E11" s="67">
        <v>41</v>
      </c>
    </row>
    <row r="12" spans="1:10" x14ac:dyDescent="0.35">
      <c r="A12" s="29" t="s">
        <v>378</v>
      </c>
      <c r="B12" s="67">
        <v>100</v>
      </c>
      <c r="C12" s="67">
        <v>59</v>
      </c>
      <c r="D12" s="67">
        <v>6</v>
      </c>
      <c r="E12" s="67">
        <v>36</v>
      </c>
    </row>
    <row r="13" spans="1:10" x14ac:dyDescent="0.35">
      <c r="A13" s="29" t="s">
        <v>77</v>
      </c>
      <c r="B13" s="67">
        <v>100</v>
      </c>
      <c r="C13" s="67">
        <v>68</v>
      </c>
      <c r="D13" s="67">
        <v>7</v>
      </c>
      <c r="E13" s="67">
        <v>24</v>
      </c>
    </row>
    <row r="14" spans="1:10" x14ac:dyDescent="0.35">
      <c r="A14" s="29" t="s">
        <v>78</v>
      </c>
      <c r="B14" s="67">
        <v>100</v>
      </c>
      <c r="C14" s="67">
        <v>46</v>
      </c>
      <c r="D14" s="67">
        <v>5</v>
      </c>
      <c r="E14" s="67">
        <v>48</v>
      </c>
    </row>
    <row r="15" spans="1:10" x14ac:dyDescent="0.35">
      <c r="A15" s="29" t="s">
        <v>379</v>
      </c>
      <c r="B15" s="67">
        <v>100</v>
      </c>
      <c r="C15" s="67">
        <v>38</v>
      </c>
      <c r="D15" s="67">
        <v>4</v>
      </c>
      <c r="E15" s="67">
        <v>58</v>
      </c>
    </row>
    <row r="16" spans="1:10" x14ac:dyDescent="0.35">
      <c r="A16" s="29"/>
      <c r="B16" s="63"/>
      <c r="C16" s="63"/>
      <c r="D16" s="63"/>
      <c r="E16" s="63"/>
    </row>
    <row r="17" spans="1:5" x14ac:dyDescent="0.35">
      <c r="A17" s="32" t="s">
        <v>81</v>
      </c>
      <c r="B17" s="32"/>
      <c r="C17" s="32"/>
      <c r="D17" s="32"/>
      <c r="E17" s="32"/>
    </row>
  </sheetData>
  <mergeCells count="1">
    <mergeCell ref="A2:E2"/>
  </mergeCells>
  <pageMargins left="0.7" right="0.7" top="0.75" bottom="0.75" header="0.3" footer="0.3"/>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0659-35A3-43B3-90F6-F106C758D463}">
  <dimension ref="A1:J15"/>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388</v>
      </c>
      <c r="J1" s="27"/>
    </row>
    <row r="2" spans="1:10" x14ac:dyDescent="0.35">
      <c r="A2" s="90" t="s">
        <v>380</v>
      </c>
      <c r="B2" s="90"/>
      <c r="C2" s="90"/>
      <c r="D2" s="90"/>
      <c r="E2" s="90"/>
    </row>
    <row r="3" spans="1:10" x14ac:dyDescent="0.35">
      <c r="A3" s="29"/>
      <c r="B3" s="29" t="s">
        <v>68</v>
      </c>
      <c r="C3" s="30" t="s">
        <v>52</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49</v>
      </c>
      <c r="D8" s="67">
        <v>5</v>
      </c>
      <c r="E8" s="67">
        <v>46</v>
      </c>
    </row>
    <row r="9" spans="1:10" x14ac:dyDescent="0.35">
      <c r="A9" s="29"/>
      <c r="B9" s="63"/>
      <c r="C9" s="63"/>
      <c r="D9" s="63"/>
      <c r="E9" s="63"/>
    </row>
    <row r="10" spans="1:10" x14ac:dyDescent="0.35">
      <c r="A10" s="31" t="s">
        <v>89</v>
      </c>
      <c r="B10" s="63"/>
      <c r="C10" s="63"/>
      <c r="D10" s="63"/>
      <c r="E10" s="63"/>
    </row>
    <row r="11" spans="1:10" x14ac:dyDescent="0.35">
      <c r="A11" s="29" t="s">
        <v>381</v>
      </c>
      <c r="B11" s="67">
        <v>100</v>
      </c>
      <c r="C11" s="67">
        <v>44</v>
      </c>
      <c r="D11" s="67">
        <v>5</v>
      </c>
      <c r="E11" s="67">
        <v>50</v>
      </c>
    </row>
    <row r="12" spans="1:10" x14ac:dyDescent="0.35">
      <c r="A12" s="29" t="s">
        <v>86</v>
      </c>
      <c r="B12" s="67">
        <v>100</v>
      </c>
      <c r="C12" s="67">
        <v>44</v>
      </c>
      <c r="D12" s="67">
        <v>4</v>
      </c>
      <c r="E12" s="67">
        <v>51</v>
      </c>
    </row>
    <row r="13" spans="1:10" x14ac:dyDescent="0.35">
      <c r="A13" s="29" t="s">
        <v>88</v>
      </c>
      <c r="B13" s="67">
        <v>100</v>
      </c>
      <c r="C13" s="67">
        <v>65</v>
      </c>
      <c r="D13" s="67">
        <v>6</v>
      </c>
      <c r="E13" s="67">
        <v>29</v>
      </c>
    </row>
    <row r="14" spans="1:10" x14ac:dyDescent="0.35">
      <c r="A14" s="29"/>
      <c r="B14" s="63"/>
      <c r="C14" s="63"/>
      <c r="D14" s="63"/>
      <c r="E14" s="63"/>
    </row>
    <row r="15" spans="1:10" x14ac:dyDescent="0.35">
      <c r="A15" s="32" t="s">
        <v>81</v>
      </c>
      <c r="B15" s="32"/>
      <c r="C15" s="32"/>
      <c r="D15" s="32"/>
      <c r="E15" s="32"/>
    </row>
  </sheetData>
  <mergeCells count="1">
    <mergeCell ref="A2:E2"/>
  </mergeCells>
  <pageMargins left="0.7" right="0.7" top="0.75" bottom="0.75" header="0.3" footer="0.3"/>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29804-1B27-431C-8603-053B05DAFDB4}">
  <dimension ref="A1:J18"/>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389</v>
      </c>
      <c r="J1" s="27"/>
    </row>
    <row r="2" spans="1:10" x14ac:dyDescent="0.35">
      <c r="A2" s="90" t="s">
        <v>528</v>
      </c>
      <c r="B2" s="90"/>
      <c r="C2" s="90"/>
      <c r="D2" s="90"/>
      <c r="E2" s="90"/>
    </row>
    <row r="3" spans="1:10" x14ac:dyDescent="0.35">
      <c r="A3" s="29"/>
      <c r="B3" s="29" t="s">
        <v>68</v>
      </c>
      <c r="C3" s="30" t="s">
        <v>52</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49</v>
      </c>
      <c r="D8" s="67">
        <v>5</v>
      </c>
      <c r="E8" s="67">
        <v>46</v>
      </c>
    </row>
    <row r="9" spans="1:10" x14ac:dyDescent="0.35">
      <c r="A9" s="29"/>
      <c r="B9" s="63"/>
      <c r="C9" s="63"/>
      <c r="D9" s="63"/>
      <c r="E9" s="63"/>
    </row>
    <row r="10" spans="1:10" x14ac:dyDescent="0.35">
      <c r="A10" s="31" t="s">
        <v>527</v>
      </c>
      <c r="B10" s="63"/>
      <c r="C10" s="63"/>
      <c r="D10" s="63"/>
      <c r="E10" s="63"/>
    </row>
    <row r="11" spans="1:10" x14ac:dyDescent="0.35">
      <c r="A11" s="29" t="s">
        <v>416</v>
      </c>
      <c r="B11" s="67">
        <v>100</v>
      </c>
      <c r="C11" s="67">
        <v>68</v>
      </c>
      <c r="D11" s="67">
        <v>6</v>
      </c>
      <c r="E11" s="67">
        <v>26</v>
      </c>
    </row>
    <row r="12" spans="1:10" x14ac:dyDescent="0.35">
      <c r="A12" s="29" t="s">
        <v>405</v>
      </c>
      <c r="B12" s="67">
        <v>100</v>
      </c>
      <c r="C12" s="67">
        <v>53</v>
      </c>
      <c r="D12" s="67">
        <v>5</v>
      </c>
      <c r="E12" s="67">
        <v>42</v>
      </c>
    </row>
    <row r="13" spans="1:10" x14ac:dyDescent="0.35">
      <c r="A13" s="29" t="s">
        <v>406</v>
      </c>
      <c r="B13" s="67">
        <v>100</v>
      </c>
      <c r="C13" s="67">
        <v>42</v>
      </c>
      <c r="D13" s="67">
        <v>4</v>
      </c>
      <c r="E13" s="67">
        <v>54</v>
      </c>
    </row>
    <row r="14" spans="1:10" x14ac:dyDescent="0.35">
      <c r="A14" s="29" t="s">
        <v>407</v>
      </c>
      <c r="B14" s="67">
        <v>100</v>
      </c>
      <c r="C14" s="67">
        <v>31</v>
      </c>
      <c r="D14" s="67">
        <v>6</v>
      </c>
      <c r="E14" s="67">
        <v>63</v>
      </c>
    </row>
    <row r="15" spans="1:10" x14ac:dyDescent="0.35">
      <c r="A15" s="29" t="s">
        <v>228</v>
      </c>
      <c r="B15" s="67">
        <v>100</v>
      </c>
      <c r="C15" s="63" t="s">
        <v>184</v>
      </c>
      <c r="D15" s="63" t="s">
        <v>184</v>
      </c>
      <c r="E15" s="63" t="s">
        <v>184</v>
      </c>
    </row>
    <row r="16" spans="1:10" x14ac:dyDescent="0.35">
      <c r="A16" s="29"/>
      <c r="B16" s="63"/>
      <c r="C16" s="63"/>
      <c r="D16" s="63"/>
      <c r="E16" s="63"/>
    </row>
    <row r="17" spans="1:5" x14ac:dyDescent="0.35">
      <c r="A17" s="32" t="s">
        <v>81</v>
      </c>
      <c r="B17" s="32"/>
      <c r="C17" s="32"/>
      <c r="D17" s="32"/>
      <c r="E17" s="32"/>
    </row>
    <row r="18" spans="1:5" x14ac:dyDescent="0.35">
      <c r="A18" s="87" t="s">
        <v>543</v>
      </c>
    </row>
  </sheetData>
  <mergeCells count="1">
    <mergeCell ref="A2:E2"/>
  </mergeCells>
  <pageMargins left="0.7" right="0.7" top="0.75" bottom="0.75" header="0.3" footer="0.3"/>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8260C-C387-4E07-B5D9-37F9ECB5B486}">
  <dimension ref="A1:J16"/>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390</v>
      </c>
      <c r="J1" s="27"/>
    </row>
    <row r="2" spans="1:10" x14ac:dyDescent="0.35">
      <c r="A2" s="90" t="s">
        <v>382</v>
      </c>
      <c r="B2" s="90"/>
      <c r="C2" s="90"/>
      <c r="D2" s="90"/>
      <c r="E2" s="90"/>
    </row>
    <row r="3" spans="1:10" x14ac:dyDescent="0.35">
      <c r="A3" s="29"/>
      <c r="B3" s="29" t="s">
        <v>68</v>
      </c>
      <c r="C3" s="30" t="s">
        <v>52</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49</v>
      </c>
      <c r="D8" s="67">
        <v>5</v>
      </c>
      <c r="E8" s="67">
        <v>46</v>
      </c>
    </row>
    <row r="9" spans="1:10" x14ac:dyDescent="0.35">
      <c r="A9" s="29"/>
      <c r="B9" s="63"/>
      <c r="C9" s="63"/>
      <c r="D9" s="63"/>
      <c r="E9" s="63"/>
    </row>
    <row r="10" spans="1:10" x14ac:dyDescent="0.35">
      <c r="A10" s="31" t="s">
        <v>268</v>
      </c>
      <c r="B10" s="63"/>
      <c r="C10" s="63"/>
      <c r="D10" s="63"/>
      <c r="E10" s="63"/>
    </row>
    <row r="11" spans="1:10" x14ac:dyDescent="0.35">
      <c r="A11" s="29" t="s">
        <v>263</v>
      </c>
      <c r="B11" s="67">
        <v>100</v>
      </c>
      <c r="C11" s="67">
        <v>40</v>
      </c>
      <c r="D11" s="67">
        <v>5</v>
      </c>
      <c r="E11" s="67">
        <v>54</v>
      </c>
    </row>
    <row r="12" spans="1:10" x14ac:dyDescent="0.35">
      <c r="A12" s="29" t="s">
        <v>264</v>
      </c>
      <c r="B12" s="67">
        <v>100</v>
      </c>
      <c r="C12" s="67">
        <v>46</v>
      </c>
      <c r="D12" s="67">
        <v>5</v>
      </c>
      <c r="E12" s="67">
        <v>49</v>
      </c>
    </row>
    <row r="13" spans="1:10" x14ac:dyDescent="0.35">
      <c r="A13" s="29" t="s">
        <v>383</v>
      </c>
      <c r="B13" s="67">
        <v>100</v>
      </c>
      <c r="C13" s="67">
        <v>62</v>
      </c>
      <c r="D13" s="67">
        <v>7</v>
      </c>
      <c r="E13" s="67">
        <v>31</v>
      </c>
    </row>
    <row r="14" spans="1:10" x14ac:dyDescent="0.35">
      <c r="A14" s="29" t="s">
        <v>267</v>
      </c>
      <c r="B14" s="67">
        <v>100</v>
      </c>
      <c r="C14" s="67">
        <v>66</v>
      </c>
      <c r="D14" s="67">
        <v>4</v>
      </c>
      <c r="E14" s="67">
        <v>30</v>
      </c>
    </row>
    <row r="15" spans="1:10" x14ac:dyDescent="0.35">
      <c r="A15" s="29"/>
      <c r="B15" s="63"/>
      <c r="C15" s="63"/>
      <c r="D15" s="63"/>
      <c r="E15" s="63"/>
    </row>
    <row r="16" spans="1:10" x14ac:dyDescent="0.35">
      <c r="A16" s="32" t="s">
        <v>81</v>
      </c>
      <c r="B16" s="32"/>
      <c r="C16" s="32"/>
      <c r="D16" s="32"/>
      <c r="E16" s="32"/>
    </row>
  </sheetData>
  <mergeCells count="1">
    <mergeCell ref="A2:E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showGridLines="0" workbookViewId="0"/>
  </sheetViews>
  <sheetFormatPr defaultColWidth="10.90625" defaultRowHeight="14.5" x14ac:dyDescent="0.35"/>
  <cols>
    <col min="1" max="1" width="21" customWidth="1"/>
    <col min="2" max="2" width="84.81640625" customWidth="1"/>
  </cols>
  <sheetData>
    <row r="1" spans="1:11" ht="15.5" customHeight="1" x14ac:dyDescent="0.35">
      <c r="A1" s="8" t="s">
        <v>44</v>
      </c>
    </row>
    <row r="2" spans="1:11" ht="13" customHeight="1" x14ac:dyDescent="0.35">
      <c r="A2" s="8"/>
    </row>
    <row r="3" spans="1:11" x14ac:dyDescent="0.35">
      <c r="A3" s="10" t="s">
        <v>11</v>
      </c>
    </row>
    <row r="4" spans="1:11" ht="112" customHeight="1" x14ac:dyDescent="0.35">
      <c r="A4" s="25" t="s">
        <v>52</v>
      </c>
      <c r="B4" s="13" t="s">
        <v>53</v>
      </c>
    </row>
    <row r="5" spans="1:11" x14ac:dyDescent="0.35">
      <c r="A5" s="25" t="s">
        <v>35</v>
      </c>
      <c r="B5" s="13" t="s">
        <v>64</v>
      </c>
    </row>
    <row r="6" spans="1:11" x14ac:dyDescent="0.35">
      <c r="B6" s="19"/>
    </row>
    <row r="7" spans="1:11" x14ac:dyDescent="0.35">
      <c r="A7" s="24" t="s">
        <v>10</v>
      </c>
    </row>
    <row r="8" spans="1:11" x14ac:dyDescent="0.35">
      <c r="A8" s="25" t="s">
        <v>25</v>
      </c>
      <c r="B8" s="23" t="s">
        <v>26</v>
      </c>
    </row>
    <row r="9" spans="1:11" x14ac:dyDescent="0.35">
      <c r="A9" s="25" t="s">
        <v>31</v>
      </c>
      <c r="B9" s="23" t="s">
        <v>32</v>
      </c>
    </row>
    <row r="10" spans="1:11" x14ac:dyDescent="0.35">
      <c r="A10" s="25" t="s">
        <v>27</v>
      </c>
      <c r="B10" s="23" t="s">
        <v>28</v>
      </c>
    </row>
    <row r="11" spans="1:11" x14ac:dyDescent="0.35">
      <c r="A11" s="25" t="s">
        <v>33</v>
      </c>
      <c r="B11" s="23" t="s">
        <v>34</v>
      </c>
    </row>
    <row r="12" spans="1:11" ht="13" customHeight="1" x14ac:dyDescent="0.35">
      <c r="F12" s="22"/>
      <c r="G12" s="7"/>
      <c r="H12" s="7"/>
      <c r="I12" s="7"/>
      <c r="J12" s="7"/>
      <c r="K12" s="7"/>
    </row>
    <row r="13" spans="1:11" ht="14.5" customHeight="1" x14ac:dyDescent="0.35">
      <c r="A13" s="24" t="s">
        <v>29</v>
      </c>
      <c r="F13" s="22"/>
    </row>
    <row r="14" spans="1:11" ht="14.5" customHeight="1" x14ac:dyDescent="0.35">
      <c r="A14" s="25" t="s">
        <v>12</v>
      </c>
      <c r="B14" s="24" t="s">
        <v>13</v>
      </c>
      <c r="F14" s="22"/>
    </row>
    <row r="15" spans="1:11" ht="182" customHeight="1" x14ac:dyDescent="0.35">
      <c r="A15" s="25" t="s">
        <v>14</v>
      </c>
      <c r="B15" s="13" t="s">
        <v>57</v>
      </c>
      <c r="F15" s="22"/>
      <c r="G15" s="7"/>
      <c r="H15" s="7"/>
      <c r="I15" s="7"/>
      <c r="J15" s="7"/>
      <c r="K15" s="7"/>
    </row>
    <row r="16" spans="1:11" x14ac:dyDescent="0.35">
      <c r="A16" s="25" t="s">
        <v>15</v>
      </c>
      <c r="B16" s="23" t="s">
        <v>24</v>
      </c>
    </row>
    <row r="17" spans="1:2" x14ac:dyDescent="0.35">
      <c r="A17" s="25" t="s">
        <v>16</v>
      </c>
      <c r="B17" s="23" t="s">
        <v>17</v>
      </c>
    </row>
    <row r="18" spans="1:2" x14ac:dyDescent="0.35">
      <c r="A18" s="25" t="s">
        <v>18</v>
      </c>
      <c r="B18" s="23" t="s">
        <v>19</v>
      </c>
    </row>
    <row r="19" spans="1:2" ht="26" customHeight="1" x14ac:dyDescent="0.35">
      <c r="A19" s="25" t="s">
        <v>20</v>
      </c>
      <c r="B19" s="13" t="s">
        <v>30</v>
      </c>
    </row>
    <row r="21" spans="1:2" x14ac:dyDescent="0.35">
      <c r="A21" s="25" t="s">
        <v>12</v>
      </c>
      <c r="B21" s="24" t="s">
        <v>61</v>
      </c>
    </row>
    <row r="22" spans="1:2" ht="118.5" customHeight="1" x14ac:dyDescent="0.35">
      <c r="A22" s="25" t="s">
        <v>14</v>
      </c>
      <c r="B22" s="86" t="s">
        <v>400</v>
      </c>
    </row>
    <row r="23" spans="1:2" x14ac:dyDescent="0.35">
      <c r="A23" s="25" t="s">
        <v>15</v>
      </c>
      <c r="B23" s="23" t="s">
        <v>62</v>
      </c>
    </row>
    <row r="24" spans="1:2" x14ac:dyDescent="0.35">
      <c r="A24" s="25" t="s">
        <v>16</v>
      </c>
      <c r="B24" s="23" t="s">
        <v>17</v>
      </c>
    </row>
    <row r="25" spans="1:2" x14ac:dyDescent="0.35">
      <c r="A25" s="25" t="s">
        <v>18</v>
      </c>
      <c r="B25" s="23" t="s">
        <v>21</v>
      </c>
    </row>
    <row r="26" spans="1:2" x14ac:dyDescent="0.35">
      <c r="A26" s="25" t="s">
        <v>20</v>
      </c>
      <c r="B26" s="23" t="s">
        <v>58</v>
      </c>
    </row>
  </sheetData>
  <pageMargins left="0.7" right="0.7" top="0.75" bottom="0.75" header="0.3" footer="0.3"/>
  <pageSetup paperSize="9"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B7400-D4D4-4D0B-A328-48C9855F30A4}">
  <dimension ref="A1:J17"/>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1.81640625" bestFit="1" customWidth="1"/>
  </cols>
  <sheetData>
    <row r="1" spans="1:10" x14ac:dyDescent="0.35">
      <c r="A1" s="27" t="s">
        <v>391</v>
      </c>
      <c r="J1" s="27"/>
    </row>
    <row r="2" spans="1:10" x14ac:dyDescent="0.35">
      <c r="A2" s="90" t="s">
        <v>384</v>
      </c>
      <c r="B2" s="90"/>
      <c r="C2" s="90"/>
      <c r="D2" s="90"/>
      <c r="E2" s="90"/>
    </row>
    <row r="3" spans="1:10" x14ac:dyDescent="0.35">
      <c r="A3" s="29"/>
      <c r="B3" s="29" t="s">
        <v>68</v>
      </c>
      <c r="C3" s="30" t="s">
        <v>52</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49</v>
      </c>
      <c r="D8" s="67">
        <v>5</v>
      </c>
      <c r="E8" s="67">
        <v>46</v>
      </c>
    </row>
    <row r="9" spans="1:10" x14ac:dyDescent="0.35">
      <c r="A9" s="29"/>
      <c r="B9" s="63"/>
      <c r="C9" s="63"/>
      <c r="D9" s="63"/>
      <c r="E9" s="63"/>
    </row>
    <row r="10" spans="1:10" x14ac:dyDescent="0.35">
      <c r="A10" s="31" t="s">
        <v>175</v>
      </c>
      <c r="B10" s="63"/>
      <c r="C10" s="63"/>
      <c r="D10" s="63"/>
      <c r="E10" s="63"/>
    </row>
    <row r="11" spans="1:10" x14ac:dyDescent="0.35">
      <c r="A11" s="29" t="s">
        <v>385</v>
      </c>
      <c r="B11" s="67">
        <v>100</v>
      </c>
      <c r="C11" s="67">
        <v>53</v>
      </c>
      <c r="D11" s="67">
        <v>3</v>
      </c>
      <c r="E11" s="67">
        <v>43</v>
      </c>
    </row>
    <row r="12" spans="1:10" x14ac:dyDescent="0.35">
      <c r="A12" s="29" t="s">
        <v>173</v>
      </c>
      <c r="B12" s="67">
        <v>100</v>
      </c>
      <c r="C12" s="67">
        <v>66</v>
      </c>
      <c r="D12" s="67">
        <v>8</v>
      </c>
      <c r="E12" s="67">
        <v>26</v>
      </c>
    </row>
    <row r="13" spans="1:10" x14ac:dyDescent="0.35">
      <c r="A13" s="29" t="s">
        <v>386</v>
      </c>
      <c r="B13" s="67">
        <v>100</v>
      </c>
      <c r="C13" s="67">
        <v>75</v>
      </c>
      <c r="D13" s="67">
        <v>5</v>
      </c>
      <c r="E13" s="67">
        <v>20</v>
      </c>
    </row>
    <row r="14" spans="1:10" ht="15" x14ac:dyDescent="0.35">
      <c r="A14" s="29" t="s">
        <v>396</v>
      </c>
      <c r="B14" s="67">
        <v>100</v>
      </c>
      <c r="C14" s="67">
        <v>43</v>
      </c>
      <c r="D14" s="67">
        <v>5</v>
      </c>
      <c r="E14" s="67">
        <v>52</v>
      </c>
    </row>
    <row r="15" spans="1:10" x14ac:dyDescent="0.35">
      <c r="A15" s="29"/>
      <c r="B15" s="63"/>
      <c r="C15" s="63"/>
      <c r="D15" s="63"/>
      <c r="E15" s="63"/>
    </row>
    <row r="16" spans="1:10" x14ac:dyDescent="0.35">
      <c r="A16" s="32" t="s">
        <v>81</v>
      </c>
      <c r="B16" s="32"/>
      <c r="C16" s="32"/>
      <c r="D16" s="32"/>
      <c r="E16" s="32"/>
    </row>
    <row r="17" spans="1:5" x14ac:dyDescent="0.35">
      <c r="A17" s="96" t="s">
        <v>393</v>
      </c>
      <c r="B17" s="96"/>
      <c r="C17" s="96"/>
      <c r="D17" s="96"/>
      <c r="E17" s="96"/>
    </row>
  </sheetData>
  <mergeCells count="2">
    <mergeCell ref="A2:E2"/>
    <mergeCell ref="A17:E17"/>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66</v>
      </c>
      <c r="J1" s="27"/>
    </row>
    <row r="2" spans="1:10" x14ac:dyDescent="0.35">
      <c r="A2" s="90" t="s">
        <v>67</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28"/>
      <c r="C9" s="28"/>
      <c r="D9" s="28"/>
      <c r="E9" s="28"/>
    </row>
    <row r="10" spans="1:10" x14ac:dyDescent="0.35">
      <c r="A10" s="31" t="s">
        <v>82</v>
      </c>
      <c r="B10" s="28"/>
      <c r="C10" s="28"/>
      <c r="D10" s="28"/>
      <c r="E10" s="28"/>
    </row>
    <row r="11" spans="1:10" x14ac:dyDescent="0.35">
      <c r="A11" s="29" t="s">
        <v>74</v>
      </c>
      <c r="B11" s="67">
        <v>100</v>
      </c>
      <c r="C11" s="67">
        <v>56</v>
      </c>
      <c r="D11" s="67">
        <v>5</v>
      </c>
      <c r="E11" s="67">
        <v>39</v>
      </c>
    </row>
    <row r="12" spans="1:10" x14ac:dyDescent="0.35">
      <c r="A12" s="29" t="s">
        <v>75</v>
      </c>
      <c r="B12" s="67">
        <v>100</v>
      </c>
      <c r="C12" s="67">
        <v>63</v>
      </c>
      <c r="D12" s="67">
        <v>7</v>
      </c>
      <c r="E12" s="67">
        <v>31</v>
      </c>
    </row>
    <row r="13" spans="1:10" x14ac:dyDescent="0.35">
      <c r="A13" s="29" t="s">
        <v>76</v>
      </c>
      <c r="B13" s="67">
        <v>100</v>
      </c>
      <c r="C13" s="67">
        <v>62</v>
      </c>
      <c r="D13" s="67">
        <v>7</v>
      </c>
      <c r="E13" s="67">
        <v>31</v>
      </c>
    </row>
    <row r="14" spans="1:10" x14ac:dyDescent="0.35">
      <c r="A14" s="29" t="s">
        <v>77</v>
      </c>
      <c r="B14" s="67">
        <v>100</v>
      </c>
      <c r="C14" s="67">
        <v>67</v>
      </c>
      <c r="D14" s="67">
        <v>7</v>
      </c>
      <c r="E14" s="67">
        <v>26</v>
      </c>
    </row>
    <row r="15" spans="1:10" x14ac:dyDescent="0.35">
      <c r="A15" s="29" t="s">
        <v>78</v>
      </c>
      <c r="B15" s="67">
        <v>100</v>
      </c>
      <c r="C15" s="67">
        <v>50</v>
      </c>
      <c r="D15" s="67">
        <v>5</v>
      </c>
      <c r="E15" s="67">
        <v>45</v>
      </c>
    </row>
    <row r="16" spans="1:10" x14ac:dyDescent="0.35">
      <c r="A16" s="29" t="s">
        <v>79</v>
      </c>
      <c r="B16" s="67">
        <v>100</v>
      </c>
      <c r="C16" s="67">
        <v>53</v>
      </c>
      <c r="D16" s="67">
        <v>5</v>
      </c>
      <c r="E16" s="67">
        <v>41</v>
      </c>
    </row>
    <row r="17" spans="1:5" x14ac:dyDescent="0.35">
      <c r="A17" s="29" t="s">
        <v>80</v>
      </c>
      <c r="B17" s="67">
        <v>100</v>
      </c>
      <c r="C17" s="67">
        <v>46</v>
      </c>
      <c r="D17" s="67">
        <v>5</v>
      </c>
      <c r="E17" s="67">
        <v>50</v>
      </c>
    </row>
    <row r="18" spans="1:5" x14ac:dyDescent="0.35">
      <c r="A18" s="29"/>
      <c r="B18" s="28"/>
      <c r="C18" s="28"/>
      <c r="D18" s="28"/>
      <c r="E18" s="28"/>
    </row>
    <row r="19" spans="1:5" x14ac:dyDescent="0.35">
      <c r="A19" s="32" t="s">
        <v>81</v>
      </c>
      <c r="B19" s="32"/>
      <c r="C19" s="32"/>
      <c r="D19" s="32"/>
      <c r="E19" s="32"/>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83</v>
      </c>
      <c r="J1" s="27"/>
    </row>
    <row r="2" spans="1:10" x14ac:dyDescent="0.35">
      <c r="A2" s="90" t="s">
        <v>84</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33"/>
      <c r="C9" s="33"/>
      <c r="D9" s="33"/>
      <c r="E9" s="33"/>
    </row>
    <row r="10" spans="1:10" x14ac:dyDescent="0.35">
      <c r="A10" s="31" t="s">
        <v>89</v>
      </c>
      <c r="B10" s="33"/>
      <c r="C10" s="33"/>
      <c r="D10" s="33"/>
      <c r="E10" s="33"/>
    </row>
    <row r="11" spans="1:10" x14ac:dyDescent="0.35">
      <c r="A11" s="29" t="s">
        <v>85</v>
      </c>
      <c r="B11" s="67">
        <v>100</v>
      </c>
      <c r="C11" s="67">
        <v>54</v>
      </c>
      <c r="D11" s="67">
        <v>5</v>
      </c>
      <c r="E11" s="67">
        <v>40</v>
      </c>
    </row>
    <row r="12" spans="1:10" x14ac:dyDescent="0.35">
      <c r="A12" s="29" t="s">
        <v>86</v>
      </c>
      <c r="B12" s="67">
        <v>100</v>
      </c>
      <c r="C12" s="67">
        <v>41</v>
      </c>
      <c r="D12" s="67">
        <v>7</v>
      </c>
      <c r="E12" s="67">
        <v>52</v>
      </c>
    </row>
    <row r="13" spans="1:10" x14ac:dyDescent="0.35">
      <c r="A13" s="29" t="s">
        <v>87</v>
      </c>
      <c r="B13" s="67">
        <v>100</v>
      </c>
      <c r="C13" s="67">
        <v>50</v>
      </c>
      <c r="D13" s="67">
        <v>6</v>
      </c>
      <c r="E13" s="67">
        <v>43</v>
      </c>
    </row>
    <row r="14" spans="1:10" x14ac:dyDescent="0.35">
      <c r="A14" s="29" t="s">
        <v>88</v>
      </c>
      <c r="B14" s="67">
        <v>100</v>
      </c>
      <c r="C14" s="67">
        <v>56</v>
      </c>
      <c r="D14" s="67">
        <v>6</v>
      </c>
      <c r="E14" s="67">
        <v>38</v>
      </c>
    </row>
    <row r="15" spans="1:10" x14ac:dyDescent="0.35">
      <c r="A15" s="29"/>
      <c r="B15" s="33"/>
      <c r="C15" s="33"/>
      <c r="D15" s="33"/>
      <c r="E15" s="33"/>
    </row>
    <row r="16" spans="1:10" x14ac:dyDescent="0.35">
      <c r="A16" s="32" t="s">
        <v>81</v>
      </c>
      <c r="B16" s="32"/>
      <c r="C16" s="32"/>
      <c r="D16" s="32"/>
      <c r="E16" s="32"/>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8"/>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90</v>
      </c>
      <c r="J1" s="27"/>
    </row>
    <row r="2" spans="1:10" x14ac:dyDescent="0.35">
      <c r="A2" s="90" t="s">
        <v>356</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34"/>
      <c r="C9" s="34"/>
      <c r="D9" s="34"/>
      <c r="E9" s="34"/>
    </row>
    <row r="10" spans="1:10" x14ac:dyDescent="0.35">
      <c r="A10" s="31" t="s">
        <v>363</v>
      </c>
      <c r="B10" s="34"/>
      <c r="C10" s="34"/>
      <c r="D10" s="34"/>
      <c r="E10" s="34"/>
    </row>
    <row r="11" spans="1:10" x14ac:dyDescent="0.35">
      <c r="A11" s="29" t="s">
        <v>91</v>
      </c>
      <c r="B11" s="67">
        <v>100</v>
      </c>
      <c r="C11" s="67">
        <v>61</v>
      </c>
      <c r="D11" s="67">
        <v>5</v>
      </c>
      <c r="E11" s="67">
        <v>34</v>
      </c>
    </row>
    <row r="12" spans="1:10" x14ac:dyDescent="0.35">
      <c r="A12" s="29" t="s">
        <v>92</v>
      </c>
      <c r="B12" s="67">
        <v>100</v>
      </c>
      <c r="C12" s="67">
        <v>56</v>
      </c>
      <c r="D12" s="67">
        <v>4</v>
      </c>
      <c r="E12" s="67">
        <v>39</v>
      </c>
    </row>
    <row r="13" spans="1:10" x14ac:dyDescent="0.35">
      <c r="A13" s="29" t="s">
        <v>93</v>
      </c>
      <c r="B13" s="67">
        <v>100</v>
      </c>
      <c r="C13" s="67">
        <v>55</v>
      </c>
      <c r="D13" s="67">
        <v>5</v>
      </c>
      <c r="E13" s="67">
        <v>40</v>
      </c>
    </row>
    <row r="14" spans="1:10" x14ac:dyDescent="0.35">
      <c r="A14" s="29" t="s">
        <v>94</v>
      </c>
      <c r="B14" s="67">
        <v>100</v>
      </c>
      <c r="C14" s="67">
        <v>59</v>
      </c>
      <c r="D14" s="67">
        <v>5</v>
      </c>
      <c r="E14" s="67">
        <v>36</v>
      </c>
    </row>
    <row r="15" spans="1:10" x14ac:dyDescent="0.35">
      <c r="A15" s="29" t="s">
        <v>95</v>
      </c>
      <c r="B15" s="67">
        <v>100</v>
      </c>
      <c r="C15" s="67">
        <v>63</v>
      </c>
      <c r="D15" s="67">
        <v>8</v>
      </c>
      <c r="E15" s="67">
        <v>29</v>
      </c>
    </row>
    <row r="16" spans="1:10" x14ac:dyDescent="0.35">
      <c r="A16" s="29" t="s">
        <v>96</v>
      </c>
      <c r="B16" s="67">
        <v>100</v>
      </c>
      <c r="C16" s="67">
        <v>73</v>
      </c>
      <c r="D16" s="67">
        <v>6</v>
      </c>
      <c r="E16" s="67">
        <v>21</v>
      </c>
    </row>
    <row r="17" spans="1:5" x14ac:dyDescent="0.35">
      <c r="A17" s="29" t="s">
        <v>97</v>
      </c>
      <c r="B17" s="67">
        <v>100</v>
      </c>
      <c r="C17" s="67">
        <v>58</v>
      </c>
      <c r="D17" s="67">
        <v>11</v>
      </c>
      <c r="E17" s="67">
        <v>31</v>
      </c>
    </row>
    <row r="18" spans="1:5" x14ac:dyDescent="0.35">
      <c r="A18" s="29" t="s">
        <v>98</v>
      </c>
      <c r="B18" s="67">
        <v>100</v>
      </c>
      <c r="C18" s="67">
        <v>67</v>
      </c>
      <c r="D18" s="67">
        <v>7</v>
      </c>
      <c r="E18" s="67">
        <v>26</v>
      </c>
    </row>
    <row r="19" spans="1:5" x14ac:dyDescent="0.35">
      <c r="A19" s="29" t="s">
        <v>99</v>
      </c>
      <c r="B19" s="67">
        <v>100</v>
      </c>
      <c r="C19" s="67">
        <v>45</v>
      </c>
      <c r="D19" s="67">
        <v>5</v>
      </c>
      <c r="E19" s="67">
        <v>50</v>
      </c>
    </row>
    <row r="20" spans="1:5" x14ac:dyDescent="0.35">
      <c r="A20" s="29" t="s">
        <v>100</v>
      </c>
      <c r="B20" s="67">
        <v>100</v>
      </c>
      <c r="C20" s="67">
        <v>45</v>
      </c>
      <c r="D20" s="67">
        <v>6</v>
      </c>
      <c r="E20" s="67">
        <v>50</v>
      </c>
    </row>
    <row r="21" spans="1:5" x14ac:dyDescent="0.35">
      <c r="A21" s="29" t="s">
        <v>101</v>
      </c>
      <c r="B21" s="67">
        <v>100</v>
      </c>
      <c r="C21" s="67">
        <v>52</v>
      </c>
      <c r="D21" s="67">
        <v>5</v>
      </c>
      <c r="E21" s="67">
        <v>43</v>
      </c>
    </row>
    <row r="22" spans="1:5" x14ac:dyDescent="0.35">
      <c r="A22" s="29" t="s">
        <v>102</v>
      </c>
      <c r="B22" s="67">
        <v>100</v>
      </c>
      <c r="C22" s="67">
        <v>36</v>
      </c>
      <c r="D22" s="67">
        <v>5</v>
      </c>
      <c r="E22" s="67">
        <v>59</v>
      </c>
    </row>
    <row r="23" spans="1:5" x14ac:dyDescent="0.35">
      <c r="A23" s="29" t="s">
        <v>103</v>
      </c>
      <c r="B23" s="67">
        <v>100</v>
      </c>
      <c r="C23" s="67">
        <v>45</v>
      </c>
      <c r="D23" s="67">
        <v>5</v>
      </c>
      <c r="E23" s="67">
        <v>50</v>
      </c>
    </row>
    <row r="24" spans="1:5" x14ac:dyDescent="0.35">
      <c r="A24" s="29" t="s">
        <v>104</v>
      </c>
      <c r="B24" s="67">
        <v>100</v>
      </c>
      <c r="C24" s="67">
        <v>51</v>
      </c>
      <c r="D24" s="67">
        <v>5</v>
      </c>
      <c r="E24" s="67">
        <v>44</v>
      </c>
    </row>
    <row r="25" spans="1:5" x14ac:dyDescent="0.35">
      <c r="A25" s="29" t="s">
        <v>105</v>
      </c>
      <c r="B25" s="67">
        <v>100</v>
      </c>
      <c r="C25" s="67">
        <v>41</v>
      </c>
      <c r="D25" s="67">
        <v>7</v>
      </c>
      <c r="E25" s="67">
        <v>52</v>
      </c>
    </row>
    <row r="26" spans="1:5" x14ac:dyDescent="0.35">
      <c r="A26" s="29"/>
      <c r="B26" s="34"/>
      <c r="C26" s="34"/>
      <c r="D26" s="34"/>
      <c r="E26" s="34"/>
    </row>
    <row r="27" spans="1:5" x14ac:dyDescent="0.35">
      <c r="A27" s="32" t="s">
        <v>81</v>
      </c>
      <c r="B27" s="32"/>
      <c r="C27" s="32"/>
      <c r="D27" s="32"/>
      <c r="E27" s="32"/>
    </row>
    <row r="28" spans="1:5" x14ac:dyDescent="0.35">
      <c r="A28" s="71"/>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0"/>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106</v>
      </c>
      <c r="J1" s="27"/>
    </row>
    <row r="2" spans="1:10" x14ac:dyDescent="0.35">
      <c r="A2" s="90" t="s">
        <v>357</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35"/>
      <c r="C9" s="35"/>
      <c r="D9" s="35"/>
      <c r="E9" s="35"/>
    </row>
    <row r="10" spans="1:10" x14ac:dyDescent="0.35">
      <c r="A10" s="31" t="s">
        <v>364</v>
      </c>
      <c r="B10" s="35"/>
      <c r="C10" s="35"/>
      <c r="D10" s="35"/>
      <c r="E10" s="35"/>
    </row>
    <row r="11" spans="1:10" x14ac:dyDescent="0.35">
      <c r="A11" s="29" t="s">
        <v>107</v>
      </c>
      <c r="B11" s="67">
        <v>100</v>
      </c>
      <c r="C11" s="67">
        <v>72</v>
      </c>
      <c r="D11" s="67">
        <v>4</v>
      </c>
      <c r="E11" s="67">
        <v>24</v>
      </c>
    </row>
    <row r="12" spans="1:10" x14ac:dyDescent="0.35">
      <c r="A12" s="29" t="s">
        <v>108</v>
      </c>
      <c r="B12" s="67">
        <v>100</v>
      </c>
      <c r="C12" s="67">
        <v>42</v>
      </c>
      <c r="D12" s="67">
        <v>5</v>
      </c>
      <c r="E12" s="67">
        <v>54</v>
      </c>
    </row>
    <row r="13" spans="1:10" x14ac:dyDescent="0.35">
      <c r="A13" s="29" t="s">
        <v>109</v>
      </c>
      <c r="B13" s="67">
        <v>100</v>
      </c>
      <c r="C13" s="67">
        <v>52</v>
      </c>
      <c r="D13" s="67">
        <v>5</v>
      </c>
      <c r="E13" s="67">
        <v>43</v>
      </c>
    </row>
    <row r="14" spans="1:10" x14ac:dyDescent="0.35">
      <c r="A14" s="29" t="s">
        <v>110</v>
      </c>
      <c r="B14" s="67">
        <v>100</v>
      </c>
      <c r="C14" s="67">
        <v>58</v>
      </c>
      <c r="D14" s="67">
        <v>5</v>
      </c>
      <c r="E14" s="67">
        <v>37</v>
      </c>
    </row>
    <row r="15" spans="1:10" x14ac:dyDescent="0.35">
      <c r="A15" s="29" t="s">
        <v>111</v>
      </c>
      <c r="B15" s="67">
        <v>100</v>
      </c>
      <c r="C15" s="67">
        <v>60</v>
      </c>
      <c r="D15" s="67">
        <v>6</v>
      </c>
      <c r="E15" s="67">
        <v>33</v>
      </c>
    </row>
    <row r="16" spans="1:10" x14ac:dyDescent="0.35">
      <c r="A16" s="29" t="s">
        <v>112</v>
      </c>
      <c r="B16" s="67">
        <v>100</v>
      </c>
      <c r="C16" s="67">
        <v>60</v>
      </c>
      <c r="D16" s="67">
        <v>9</v>
      </c>
      <c r="E16" s="67">
        <v>31</v>
      </c>
    </row>
    <row r="17" spans="1:5" x14ac:dyDescent="0.35">
      <c r="A17" s="29" t="s">
        <v>113</v>
      </c>
      <c r="B17" s="67">
        <v>100</v>
      </c>
      <c r="C17" s="67">
        <v>64</v>
      </c>
      <c r="D17" s="67">
        <v>6</v>
      </c>
      <c r="E17" s="67">
        <v>30</v>
      </c>
    </row>
    <row r="18" spans="1:5" x14ac:dyDescent="0.35">
      <c r="A18" s="29" t="s">
        <v>114</v>
      </c>
      <c r="B18" s="67">
        <v>100</v>
      </c>
      <c r="C18" s="67">
        <v>65</v>
      </c>
      <c r="D18" s="67">
        <v>9</v>
      </c>
      <c r="E18" s="67">
        <v>26</v>
      </c>
    </row>
    <row r="19" spans="1:5" x14ac:dyDescent="0.35">
      <c r="A19" s="29" t="s">
        <v>115</v>
      </c>
      <c r="B19" s="67">
        <v>100</v>
      </c>
      <c r="C19" s="67">
        <v>59</v>
      </c>
      <c r="D19" s="67">
        <v>7</v>
      </c>
      <c r="E19" s="67">
        <v>34</v>
      </c>
    </row>
    <row r="20" spans="1:5" x14ac:dyDescent="0.35">
      <c r="A20" s="29" t="s">
        <v>116</v>
      </c>
      <c r="B20" s="67">
        <v>100</v>
      </c>
      <c r="C20" s="67">
        <v>62</v>
      </c>
      <c r="D20" s="67">
        <v>9</v>
      </c>
      <c r="E20" s="67">
        <v>29</v>
      </c>
    </row>
    <row r="21" spans="1:5" x14ac:dyDescent="0.35">
      <c r="A21" s="29" t="s">
        <v>117</v>
      </c>
      <c r="B21" s="67">
        <v>100</v>
      </c>
      <c r="C21" s="67">
        <v>63</v>
      </c>
      <c r="D21" s="67">
        <v>6</v>
      </c>
      <c r="E21" s="67">
        <v>31</v>
      </c>
    </row>
    <row r="22" spans="1:5" x14ac:dyDescent="0.35">
      <c r="A22" s="29" t="s">
        <v>118</v>
      </c>
      <c r="B22" s="67">
        <v>100</v>
      </c>
      <c r="C22" s="67">
        <v>60</v>
      </c>
      <c r="D22" s="67">
        <v>8</v>
      </c>
      <c r="E22" s="67">
        <v>32</v>
      </c>
    </row>
    <row r="23" spans="1:5" x14ac:dyDescent="0.35">
      <c r="A23" s="29" t="s">
        <v>119</v>
      </c>
      <c r="B23" s="67">
        <v>100</v>
      </c>
      <c r="C23" s="67">
        <v>62</v>
      </c>
      <c r="D23" s="67">
        <v>6</v>
      </c>
      <c r="E23" s="67">
        <v>32</v>
      </c>
    </row>
    <row r="24" spans="1:5" x14ac:dyDescent="0.35">
      <c r="A24" s="29" t="s">
        <v>120</v>
      </c>
      <c r="B24" s="67">
        <v>100</v>
      </c>
      <c r="C24" s="67">
        <v>70</v>
      </c>
      <c r="D24" s="67">
        <v>4</v>
      </c>
      <c r="E24" s="67">
        <v>26</v>
      </c>
    </row>
    <row r="25" spans="1:5" x14ac:dyDescent="0.35">
      <c r="A25" s="29" t="s">
        <v>121</v>
      </c>
      <c r="B25" s="67">
        <v>100</v>
      </c>
      <c r="C25" s="67">
        <v>70</v>
      </c>
      <c r="D25" s="67">
        <v>6</v>
      </c>
      <c r="E25" s="67">
        <v>24</v>
      </c>
    </row>
    <row r="26" spans="1:5" x14ac:dyDescent="0.35">
      <c r="A26" s="29" t="s">
        <v>122</v>
      </c>
      <c r="B26" s="67">
        <v>100</v>
      </c>
      <c r="C26" s="67">
        <v>67</v>
      </c>
      <c r="D26" s="67">
        <v>14</v>
      </c>
      <c r="E26" s="67">
        <v>19</v>
      </c>
    </row>
    <row r="27" spans="1:5" x14ac:dyDescent="0.35">
      <c r="A27" s="29" t="s">
        <v>123</v>
      </c>
      <c r="B27" s="67">
        <v>100</v>
      </c>
      <c r="C27" s="67">
        <v>72</v>
      </c>
      <c r="D27" s="67">
        <v>6</v>
      </c>
      <c r="E27" s="67">
        <v>22</v>
      </c>
    </row>
    <row r="28" spans="1:5" x14ac:dyDescent="0.35">
      <c r="A28" s="29" t="s">
        <v>124</v>
      </c>
      <c r="B28" s="67">
        <v>100</v>
      </c>
      <c r="C28" s="67">
        <v>54</v>
      </c>
      <c r="D28" s="67">
        <v>6</v>
      </c>
      <c r="E28" s="67">
        <v>40</v>
      </c>
    </row>
    <row r="29" spans="1:5" x14ac:dyDescent="0.35">
      <c r="A29" s="29" t="s">
        <v>125</v>
      </c>
      <c r="B29" s="67">
        <v>100</v>
      </c>
      <c r="C29" s="67">
        <v>70</v>
      </c>
      <c r="D29" s="67">
        <v>4</v>
      </c>
      <c r="E29" s="67">
        <v>27</v>
      </c>
    </row>
    <row r="30" spans="1:5" x14ac:dyDescent="0.35">
      <c r="A30" s="29" t="s">
        <v>126</v>
      </c>
      <c r="B30" s="67">
        <v>100</v>
      </c>
      <c r="C30" s="67">
        <v>63</v>
      </c>
      <c r="D30" s="67">
        <v>5</v>
      </c>
      <c r="E30" s="67">
        <v>31</v>
      </c>
    </row>
    <row r="31" spans="1:5" x14ac:dyDescent="0.35">
      <c r="A31" s="29" t="s">
        <v>127</v>
      </c>
      <c r="B31" s="67">
        <v>100</v>
      </c>
      <c r="C31" s="67">
        <v>38</v>
      </c>
      <c r="D31" s="67">
        <v>5</v>
      </c>
      <c r="E31" s="67">
        <v>58</v>
      </c>
    </row>
    <row r="32" spans="1:5" x14ac:dyDescent="0.35">
      <c r="A32" s="29" t="s">
        <v>128</v>
      </c>
      <c r="B32" s="67">
        <v>100</v>
      </c>
      <c r="C32" s="67">
        <v>54</v>
      </c>
      <c r="D32" s="67">
        <v>4</v>
      </c>
      <c r="E32" s="67">
        <v>42</v>
      </c>
    </row>
    <row r="33" spans="1:5" x14ac:dyDescent="0.35">
      <c r="A33" s="29" t="s">
        <v>129</v>
      </c>
      <c r="B33" s="67">
        <v>100</v>
      </c>
      <c r="C33" s="67">
        <v>52</v>
      </c>
      <c r="D33" s="67">
        <v>5</v>
      </c>
      <c r="E33" s="67">
        <v>42</v>
      </c>
    </row>
    <row r="34" spans="1:5" x14ac:dyDescent="0.35">
      <c r="A34" s="29" t="s">
        <v>130</v>
      </c>
      <c r="B34" s="67">
        <v>100</v>
      </c>
      <c r="C34" s="67">
        <v>57</v>
      </c>
      <c r="D34" s="67">
        <v>5</v>
      </c>
      <c r="E34" s="67">
        <v>37</v>
      </c>
    </row>
    <row r="35" spans="1:5" x14ac:dyDescent="0.35">
      <c r="A35" s="29" t="s">
        <v>131</v>
      </c>
      <c r="B35" s="67">
        <v>100</v>
      </c>
      <c r="C35" s="67">
        <v>38</v>
      </c>
      <c r="D35" s="67">
        <v>5</v>
      </c>
      <c r="E35" s="67">
        <v>57</v>
      </c>
    </row>
    <row r="36" spans="1:5" x14ac:dyDescent="0.35">
      <c r="A36" s="29" t="s">
        <v>132</v>
      </c>
      <c r="B36" s="67">
        <v>100</v>
      </c>
      <c r="C36" s="67">
        <v>51</v>
      </c>
      <c r="D36" s="67">
        <v>8</v>
      </c>
      <c r="E36" s="67">
        <v>41</v>
      </c>
    </row>
    <row r="37" spans="1:5" x14ac:dyDescent="0.35">
      <c r="A37" s="29" t="s">
        <v>133</v>
      </c>
      <c r="B37" s="67">
        <v>100</v>
      </c>
      <c r="C37" s="67">
        <v>64</v>
      </c>
      <c r="D37" s="67">
        <v>6</v>
      </c>
      <c r="E37" s="67">
        <v>29</v>
      </c>
    </row>
    <row r="38" spans="1:5" x14ac:dyDescent="0.35">
      <c r="A38" s="29" t="s">
        <v>134</v>
      </c>
      <c r="B38" s="67">
        <v>100</v>
      </c>
      <c r="C38" s="67">
        <v>45</v>
      </c>
      <c r="D38" s="67">
        <v>6</v>
      </c>
      <c r="E38" s="67">
        <v>49</v>
      </c>
    </row>
    <row r="39" spans="1:5" x14ac:dyDescent="0.35">
      <c r="A39" s="29" t="s">
        <v>135</v>
      </c>
      <c r="B39" s="67">
        <v>100</v>
      </c>
      <c r="C39" s="67">
        <v>62</v>
      </c>
      <c r="D39" s="67">
        <v>5</v>
      </c>
      <c r="E39" s="67">
        <v>33</v>
      </c>
    </row>
    <row r="40" spans="1:5" x14ac:dyDescent="0.35">
      <c r="A40" s="29" t="s">
        <v>136</v>
      </c>
      <c r="B40" s="67">
        <v>100</v>
      </c>
      <c r="C40" s="67">
        <v>61</v>
      </c>
      <c r="D40" s="67">
        <v>4</v>
      </c>
      <c r="E40" s="67">
        <v>35</v>
      </c>
    </row>
    <row r="41" spans="1:5" x14ac:dyDescent="0.35">
      <c r="A41" s="29" t="s">
        <v>137</v>
      </c>
      <c r="B41" s="67">
        <v>100</v>
      </c>
      <c r="C41" s="67">
        <v>51</v>
      </c>
      <c r="D41" s="67">
        <v>4</v>
      </c>
      <c r="E41" s="67">
        <v>45</v>
      </c>
    </row>
    <row r="42" spans="1:5" x14ac:dyDescent="0.35">
      <c r="A42" s="29" t="s">
        <v>138</v>
      </c>
      <c r="B42" s="67">
        <v>100</v>
      </c>
      <c r="C42" s="67">
        <v>56</v>
      </c>
      <c r="D42" s="67">
        <v>7</v>
      </c>
      <c r="E42" s="67">
        <v>37</v>
      </c>
    </row>
    <row r="43" spans="1:5" x14ac:dyDescent="0.35">
      <c r="A43" s="29" t="s">
        <v>139</v>
      </c>
      <c r="B43" s="67">
        <v>100</v>
      </c>
      <c r="C43" s="67">
        <v>33</v>
      </c>
      <c r="D43" s="67">
        <v>4</v>
      </c>
      <c r="E43" s="67">
        <v>63</v>
      </c>
    </row>
    <row r="44" spans="1:5" x14ac:dyDescent="0.35">
      <c r="A44" s="29" t="s">
        <v>140</v>
      </c>
      <c r="B44" s="67">
        <v>100</v>
      </c>
      <c r="C44" s="67">
        <v>55</v>
      </c>
      <c r="D44" s="67">
        <v>5</v>
      </c>
      <c r="E44" s="67">
        <v>40</v>
      </c>
    </row>
    <row r="45" spans="1:5" x14ac:dyDescent="0.35">
      <c r="A45" s="29" t="s">
        <v>141</v>
      </c>
      <c r="B45" s="67">
        <v>100</v>
      </c>
      <c r="C45" s="67">
        <v>35</v>
      </c>
      <c r="D45" s="67">
        <v>5</v>
      </c>
      <c r="E45" s="67">
        <v>60</v>
      </c>
    </row>
    <row r="46" spans="1:5" x14ac:dyDescent="0.35">
      <c r="A46" s="29" t="s">
        <v>142</v>
      </c>
      <c r="B46" s="67">
        <v>100</v>
      </c>
      <c r="C46" s="67">
        <v>47</v>
      </c>
      <c r="D46" s="67">
        <v>5</v>
      </c>
      <c r="E46" s="67">
        <v>48</v>
      </c>
    </row>
    <row r="47" spans="1:5" x14ac:dyDescent="0.35">
      <c r="A47" s="29" t="s">
        <v>143</v>
      </c>
      <c r="B47" s="67">
        <v>100</v>
      </c>
      <c r="C47" s="67">
        <v>51</v>
      </c>
      <c r="D47" s="67">
        <v>4</v>
      </c>
      <c r="E47" s="67">
        <v>45</v>
      </c>
    </row>
    <row r="48" spans="1:5" x14ac:dyDescent="0.35">
      <c r="A48" s="29" t="s">
        <v>144</v>
      </c>
      <c r="B48" s="67">
        <v>100</v>
      </c>
      <c r="C48" s="67">
        <v>46</v>
      </c>
      <c r="D48" s="67">
        <v>6</v>
      </c>
      <c r="E48" s="67">
        <v>48</v>
      </c>
    </row>
    <row r="49" spans="1:5" x14ac:dyDescent="0.35">
      <c r="A49" s="29"/>
      <c r="B49" s="35"/>
      <c r="C49" s="35"/>
      <c r="D49" s="35"/>
      <c r="E49" s="35"/>
    </row>
    <row r="50" spans="1:5" x14ac:dyDescent="0.35">
      <c r="A50" s="32" t="s">
        <v>81</v>
      </c>
      <c r="B50" s="32"/>
      <c r="C50" s="32"/>
      <c r="D50" s="32"/>
      <c r="E50" s="32"/>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
  <sheetViews>
    <sheetView showGridLines="0" workbookViewId="0"/>
  </sheetViews>
  <sheetFormatPr defaultColWidth="10.90625" defaultRowHeight="14.5" x14ac:dyDescent="0.35"/>
  <cols>
    <col min="1" max="1" width="93.1796875" customWidth="1"/>
    <col min="2" max="2" width="6.6328125" customWidth="1"/>
    <col min="3" max="3" width="16.81640625" customWidth="1"/>
    <col min="4" max="4" width="20.6328125" customWidth="1"/>
    <col min="5" max="5" width="16.81640625" customWidth="1"/>
  </cols>
  <sheetData>
    <row r="1" spans="1:10" x14ac:dyDescent="0.35">
      <c r="A1" s="27" t="s">
        <v>145</v>
      </c>
      <c r="J1" s="27"/>
    </row>
    <row r="2" spans="1:10" x14ac:dyDescent="0.35">
      <c r="A2" s="90" t="s">
        <v>146</v>
      </c>
      <c r="B2" s="90"/>
      <c r="C2" s="90"/>
      <c r="D2" s="90"/>
      <c r="E2" s="90"/>
    </row>
    <row r="3" spans="1:10" x14ac:dyDescent="0.35">
      <c r="A3" s="29"/>
      <c r="B3" s="29" t="s">
        <v>68</v>
      </c>
      <c r="C3" s="30" t="s">
        <v>70</v>
      </c>
      <c r="D3" s="30"/>
      <c r="E3" s="30"/>
    </row>
    <row r="4" spans="1:10" x14ac:dyDescent="0.35">
      <c r="A4" s="30"/>
      <c r="B4" s="30"/>
      <c r="C4" s="30" t="s">
        <v>71</v>
      </c>
      <c r="D4" s="30" t="s">
        <v>72</v>
      </c>
      <c r="E4" s="30" t="s">
        <v>73</v>
      </c>
    </row>
    <row r="6" spans="1:10" x14ac:dyDescent="0.35">
      <c r="B6" s="31" t="s">
        <v>69</v>
      </c>
    </row>
    <row r="8" spans="1:10" x14ac:dyDescent="0.35">
      <c r="A8" s="29" t="s">
        <v>68</v>
      </c>
      <c r="B8" s="67">
        <v>100</v>
      </c>
      <c r="C8" s="67">
        <v>55</v>
      </c>
      <c r="D8" s="67">
        <v>6</v>
      </c>
      <c r="E8" s="67">
        <v>39</v>
      </c>
    </row>
    <row r="9" spans="1:10" x14ac:dyDescent="0.35">
      <c r="A9" s="29"/>
      <c r="B9" s="36"/>
      <c r="C9" s="36"/>
      <c r="D9" s="36"/>
      <c r="E9" s="36"/>
    </row>
    <row r="10" spans="1:10" ht="15" x14ac:dyDescent="0.35">
      <c r="A10" s="72" t="s">
        <v>392</v>
      </c>
      <c r="B10" s="36"/>
      <c r="C10" s="36"/>
      <c r="D10" s="36"/>
      <c r="E10" s="36"/>
    </row>
    <row r="11" spans="1:10" x14ac:dyDescent="0.35">
      <c r="A11" s="29" t="s">
        <v>147</v>
      </c>
      <c r="B11" s="67">
        <v>100</v>
      </c>
      <c r="C11" s="67">
        <v>55</v>
      </c>
      <c r="D11" s="67">
        <v>6</v>
      </c>
      <c r="E11" s="67">
        <v>39</v>
      </c>
    </row>
    <row r="12" spans="1:10" x14ac:dyDescent="0.35">
      <c r="A12" s="29" t="s">
        <v>148</v>
      </c>
      <c r="B12" s="67">
        <v>100</v>
      </c>
      <c r="C12" s="67">
        <v>51</v>
      </c>
      <c r="D12" s="67">
        <v>4</v>
      </c>
      <c r="E12" s="67">
        <v>45</v>
      </c>
    </row>
    <row r="13" spans="1:10" x14ac:dyDescent="0.35">
      <c r="A13" s="29" t="s">
        <v>150</v>
      </c>
      <c r="B13" s="67">
        <v>100</v>
      </c>
      <c r="C13" s="67">
        <v>61</v>
      </c>
      <c r="D13" s="67">
        <v>6</v>
      </c>
      <c r="E13" s="67">
        <v>33</v>
      </c>
    </row>
    <row r="14" spans="1:10" x14ac:dyDescent="0.35">
      <c r="A14" s="29" t="s">
        <v>149</v>
      </c>
      <c r="B14" s="67">
        <v>100</v>
      </c>
      <c r="C14" s="67">
        <v>51</v>
      </c>
      <c r="D14" s="67">
        <v>7</v>
      </c>
      <c r="E14" s="67">
        <v>42</v>
      </c>
    </row>
    <row r="15" spans="1:10" x14ac:dyDescent="0.35">
      <c r="A15" s="29"/>
      <c r="B15" s="36"/>
      <c r="C15" s="36"/>
      <c r="D15" s="36"/>
      <c r="E15" s="36"/>
    </row>
    <row r="16" spans="1:10" x14ac:dyDescent="0.35">
      <c r="A16" s="32" t="s">
        <v>81</v>
      </c>
      <c r="B16" s="32"/>
      <c r="C16" s="32"/>
      <c r="D16" s="32"/>
      <c r="E16" s="32"/>
    </row>
    <row r="17" spans="1:5" ht="40.5" customHeight="1" x14ac:dyDescent="0.35">
      <c r="A17" s="91" t="s">
        <v>541</v>
      </c>
      <c r="B17" s="91"/>
      <c r="C17" s="91"/>
      <c r="D17" s="91"/>
      <c r="E17" s="91"/>
    </row>
  </sheetData>
  <mergeCells count="2">
    <mergeCell ref="A2:E2"/>
    <mergeCell ref="A17:E1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40</vt:i4>
      </vt:variant>
      <vt:variant>
        <vt:lpstr>Benoemde bereiken</vt:lpstr>
      </vt:variant>
      <vt:variant>
        <vt:i4>4</vt:i4>
      </vt:variant>
    </vt:vector>
  </HeadingPairs>
  <TitlesOfParts>
    <vt:vector size="44"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Tabel 29</vt:lpstr>
      <vt:lpstr>Tabel 30</vt:lpstr>
      <vt:lpstr>Tabel 31</vt:lpstr>
      <vt:lpstr>Tabel 32</vt:lpstr>
      <vt:lpstr>Tabel 33</vt:lpstr>
      <vt:lpstr>Tabel 34</vt:lpstr>
      <vt:lpstr>Tabel 35</vt:lpstr>
      <vt:lpstr>Tabel 36</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2025-04-02T14:16:37Z</dcterms:modified>
</cp:coreProperties>
</file>