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charts/chart14.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5.xml" ContentType="application/vnd.openxmlformats-officedocument.drawingml.chart+xml"/>
  <Override PartName="/xl/drawings/drawing28.xml" ContentType="application/vnd.openxmlformats-officedocument.drawingml.chartshapes+xml"/>
  <Override PartName="/xl/charts/chart16.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ml.chartshapes+xml"/>
  <Override PartName="/xl/charts/chart18.xml" ContentType="application/vnd.openxmlformats-officedocument.drawingml.chart+xml"/>
  <Override PartName="/xl/drawings/drawing32.xml" ContentType="application/vnd.openxmlformats-officedocument.drawingml.chartshapes+xml"/>
  <Override PartName="/xl/charts/chart19.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0.xml" ContentType="application/vnd.openxmlformats-officedocument.drawingml.chart+xml"/>
  <Override PartName="/xl/drawings/drawing35.xml" ContentType="application/vnd.openxmlformats-officedocument.drawingml.chartshapes+xml"/>
  <Override PartName="/xl/charts/chart21.xml" ContentType="application/vnd.openxmlformats-officedocument.drawingml.chart+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secundair\OndBSmw\Werk\010_Maatwerk\BRA_VHG\2020\Uitvoering\2020Q2\3-Publicatie\"/>
    </mc:Choice>
  </mc:AlternateContent>
  <bookViews>
    <workbookView xWindow="-20" yWindow="0" windowWidth="2180" windowHeight="1170" tabRatio="687" firstSheet="18" activeTab="18"/>
  </bookViews>
  <sheets>
    <sheet name="Inhoud" sheetId="53" r:id="rId1"/>
    <sheet name="1" sheetId="1" r:id="rId2"/>
    <sheet name="2" sheetId="62" r:id="rId3"/>
    <sheet name="3" sheetId="2" r:id="rId4"/>
    <sheet name="4" sheetId="80" r:id="rId5"/>
    <sheet name="5" sheetId="64" r:id="rId6"/>
    <sheet name="6" sheetId="68" r:id="rId7"/>
    <sheet name="7" sheetId="57" r:id="rId8"/>
    <sheet name="8" sheetId="58" r:id="rId9"/>
    <sheet name="9" sheetId="51" r:id="rId10"/>
    <sheet name="10a" sheetId="79" r:id="rId11"/>
    <sheet name="11" sheetId="56" r:id="rId12"/>
    <sheet name="Optie1" sheetId="67" r:id="rId13"/>
    <sheet name="Optie2" sheetId="20" r:id="rId14"/>
    <sheet name="Optie3" sheetId="74" r:id="rId15"/>
    <sheet name="Optie4" sheetId="75" r:id="rId16"/>
    <sheet name="Optie5" sheetId="76" r:id="rId17"/>
    <sheet name="Optie6" sheetId="77" r:id="rId18"/>
    <sheet name="Optie7" sheetId="78" r:id="rId19"/>
    <sheet name="Optie 8" sheetId="82" r:id="rId20"/>
    <sheet name="Optie 9" sheetId="83" r:id="rId21"/>
    <sheet name="Optie 10" sheetId="84" r:id="rId22"/>
    <sheet name="Optie 11" sheetId="85" r:id="rId23"/>
    <sheet name="Optie 12" sheetId="86" r:id="rId24"/>
  </sheets>
  <externalReferences>
    <externalReference r:id="rId25"/>
    <externalReference r:id="rId26"/>
  </externalReferences>
  <definedNames>
    <definedName name="_xlnm._FilterDatabase" localSheetId="6" hidden="1">'6'!$A$7:$E$7</definedName>
    <definedName name="_xlnm._FilterDatabase" localSheetId="14" hidden="1">Optie3!#REF!</definedName>
    <definedName name="_xlnm.Print_Area" localSheetId="1">'1'!$B$28:$G$42</definedName>
    <definedName name="BOV" localSheetId="11">[1]Invul!#REF!</definedName>
    <definedName name="BOV" localSheetId="4">[1]Invul!#REF!</definedName>
    <definedName name="BOV" localSheetId="5">[1]Invul!#REF!</definedName>
    <definedName name="BOV" localSheetId="7">[1]Invul!#REF!</definedName>
    <definedName name="BOV" localSheetId="8">[1]Invul!#REF!</definedName>
    <definedName name="BOV" localSheetId="16">[1]Invul!#REF!</definedName>
    <definedName name="BOV">[1]Invul!#REF!</definedName>
    <definedName name="C_CT" localSheetId="11">#REF!</definedName>
    <definedName name="C_CT" localSheetId="2">#REF!</definedName>
    <definedName name="C_CT" localSheetId="4">#REF!</definedName>
    <definedName name="C_CT" localSheetId="5">#REF!</definedName>
    <definedName name="C_CT" localSheetId="7">#REF!</definedName>
    <definedName name="C_CT" localSheetId="8">#REF!</definedName>
    <definedName name="C_CT" localSheetId="16">#REF!</definedName>
    <definedName name="C_CT">#REF!</definedName>
    <definedName name="C_nationale_rekeningen" localSheetId="1">#REF!</definedName>
    <definedName name="C_nationale_rekeningen" localSheetId="11">#REF!</definedName>
    <definedName name="C_nationale_rekeningen" localSheetId="2">#REF!</definedName>
    <definedName name="C_nationale_rekeningen" localSheetId="4">#REF!</definedName>
    <definedName name="C_nationale_rekeningen" localSheetId="5">#REF!</definedName>
    <definedName name="C_nationale_rekeningen" localSheetId="7">#REF!</definedName>
    <definedName name="C_nationale_rekeningen" localSheetId="8">#REF!</definedName>
    <definedName name="C_nationale_rekeningen" localSheetId="16">#REF!</definedName>
    <definedName name="C_nationale_rekeningen">#REF!</definedName>
    <definedName name="C_omzet" localSheetId="1">#REF!</definedName>
    <definedName name="C_omzet" localSheetId="11">#REF!</definedName>
    <definedName name="C_omzet" localSheetId="2">#REF!</definedName>
    <definedName name="C_omzet" localSheetId="4">#REF!</definedName>
    <definedName name="C_omzet" localSheetId="5">#REF!</definedName>
    <definedName name="C_omzet" localSheetId="7">#REF!</definedName>
    <definedName name="C_omzet" localSheetId="8">#REF!</definedName>
    <definedName name="C_omzet" localSheetId="16">#REF!</definedName>
    <definedName name="C_omzet">#REF!</definedName>
    <definedName name="C_prijs" localSheetId="1">#REF!</definedName>
    <definedName name="C_prijs" localSheetId="11">#REF!</definedName>
    <definedName name="C_prijs" localSheetId="2">#REF!</definedName>
    <definedName name="C_prijs" localSheetId="4">#REF!</definedName>
    <definedName name="C_prijs" localSheetId="5">#REF!</definedName>
    <definedName name="C_prijs" localSheetId="7">#REF!</definedName>
    <definedName name="C_prijs" localSheetId="8">#REF!</definedName>
    <definedName name="C_prijs" localSheetId="16">#REF!</definedName>
    <definedName name="C_prijs">#REF!</definedName>
    <definedName name="C_productie_index" localSheetId="1">#REF!</definedName>
    <definedName name="C_productie_index" localSheetId="11">#REF!</definedName>
    <definedName name="C_productie_index" localSheetId="2">#REF!</definedName>
    <definedName name="C_productie_index" localSheetId="4">#REF!</definedName>
    <definedName name="C_productie_index" localSheetId="5">#REF!</definedName>
    <definedName name="C_productie_index" localSheetId="7">#REF!</definedName>
    <definedName name="C_productie_index" localSheetId="8">#REF!</definedName>
    <definedName name="C_productie_index" localSheetId="16">#REF!</definedName>
    <definedName name="C_productie_index">#REF!</definedName>
    <definedName name="COV" localSheetId="11">[1]Invul!#REF!</definedName>
    <definedName name="COV" localSheetId="4">[1]Invul!#REF!</definedName>
    <definedName name="COV" localSheetId="5">[1]Invul!#REF!</definedName>
    <definedName name="COV" localSheetId="7">[1]Invul!#REF!</definedName>
    <definedName name="COV" localSheetId="8">[1]Invul!#REF!</definedName>
    <definedName name="COV" localSheetId="16">[1]Invul!#REF!</definedName>
    <definedName name="COV">[1]Invul!#REF!</definedName>
    <definedName name="fasgfdaafd" localSheetId="11">#REF!</definedName>
    <definedName name="fasgfdaafd" localSheetId="2">#REF!</definedName>
    <definedName name="fasgfdaafd" localSheetId="4">#REF!</definedName>
    <definedName name="fasgfdaafd" localSheetId="5">#REF!</definedName>
    <definedName name="fasgfdaafd" localSheetId="7">#REF!</definedName>
    <definedName name="fasgfdaafd" localSheetId="8">#REF!</definedName>
    <definedName name="fasgfdaafd" localSheetId="16">#REF!</definedName>
    <definedName name="fasgfdaafd">#REF!</definedName>
    <definedName name="H_CT" localSheetId="11">#REF!</definedName>
    <definedName name="H_CT" localSheetId="2">#REF!</definedName>
    <definedName name="H_CT" localSheetId="4">#REF!</definedName>
    <definedName name="H_CT" localSheetId="5">#REF!</definedName>
    <definedName name="H_CT" localSheetId="7">#REF!</definedName>
    <definedName name="H_CT" localSheetId="8">#REF!</definedName>
    <definedName name="H_CT" localSheetId="16">#REF!</definedName>
    <definedName name="H_CT">#REF!</definedName>
    <definedName name="H_nationale_rekeningen" localSheetId="11">#REF!</definedName>
    <definedName name="H_nationale_rekeningen" localSheetId="2">#REF!</definedName>
    <definedName name="H_nationale_rekeningen" localSheetId="4">#REF!</definedName>
    <definedName name="H_nationale_rekeningen" localSheetId="5">#REF!</definedName>
    <definedName name="H_nationale_rekeningen" localSheetId="7">#REF!</definedName>
    <definedName name="H_nationale_rekeningen" localSheetId="8">#REF!</definedName>
    <definedName name="H_nationale_rekeningen" localSheetId="16">#REF!</definedName>
    <definedName name="H_nationale_rekeningen">#REF!</definedName>
    <definedName name="H_omzet" localSheetId="11">#REF!</definedName>
    <definedName name="H_omzet" localSheetId="2">#REF!</definedName>
    <definedName name="H_omzet" localSheetId="4">#REF!</definedName>
    <definedName name="H_omzet" localSheetId="5">#REF!</definedName>
    <definedName name="H_omzet" localSheetId="7">#REF!</definedName>
    <definedName name="H_omzet" localSheetId="8">#REF!</definedName>
    <definedName name="H_omzet" localSheetId="16">#REF!</definedName>
    <definedName name="H_omzet">#REF!</definedName>
    <definedName name="H_prijs" localSheetId="11">#REF!</definedName>
    <definedName name="H_prijs" localSheetId="2">#REF!</definedName>
    <definedName name="H_prijs" localSheetId="4">#REF!</definedName>
    <definedName name="H_prijs" localSheetId="5">#REF!</definedName>
    <definedName name="H_prijs" localSheetId="7">#REF!</definedName>
    <definedName name="H_prijs" localSheetId="8">#REF!</definedName>
    <definedName name="H_prijs" localSheetId="16">#REF!</definedName>
    <definedName name="H_prijs">#REF!</definedName>
    <definedName name="H_productie_index" localSheetId="11">#REF!</definedName>
    <definedName name="H_productie_index" localSheetId="2">#REF!</definedName>
    <definedName name="H_productie_index" localSheetId="4">#REF!</definedName>
    <definedName name="H_productie_index" localSheetId="5">#REF!</definedName>
    <definedName name="H_productie_index" localSheetId="7">#REF!</definedName>
    <definedName name="H_productie_index" localSheetId="8">#REF!</definedName>
    <definedName name="H_productie_index" localSheetId="16">#REF!</definedName>
    <definedName name="H_productie_index">#REF!</definedName>
    <definedName name="HOV" localSheetId="11">[1]Invul!#REF!</definedName>
    <definedName name="HOV" localSheetId="4">[1]Invul!#REF!</definedName>
    <definedName name="HOV" localSheetId="5">[1]Invul!#REF!</definedName>
    <definedName name="HOV" localSheetId="7">[1]Invul!#REF!</definedName>
    <definedName name="HOV" localSheetId="8">[1]Invul!#REF!</definedName>
    <definedName name="HOV" localSheetId="16">[1]Invul!#REF!</definedName>
    <definedName name="HOV">[1]Invul!#REF!</definedName>
    <definedName name="I_nat_rekeningen" localSheetId="11">#REF!</definedName>
    <definedName name="I_nat_rekeningen" localSheetId="2">#REF!</definedName>
    <definedName name="I_nat_rekeningen" localSheetId="4">#REF!</definedName>
    <definedName name="I_nat_rekeningen" localSheetId="5">#REF!</definedName>
    <definedName name="I_nat_rekeningen" localSheetId="7">#REF!</definedName>
    <definedName name="I_nat_rekeningen" localSheetId="8">#REF!</definedName>
    <definedName name="I_nat_rekeningen" localSheetId="16">#REF!</definedName>
    <definedName name="I_nat_rekeningen">#REF!</definedName>
    <definedName name="I_omzet" localSheetId="11">#REF!</definedName>
    <definedName name="I_omzet" localSheetId="2">#REF!</definedName>
    <definedName name="I_omzet" localSheetId="4">#REF!</definedName>
    <definedName name="I_omzet" localSheetId="5">#REF!</definedName>
    <definedName name="I_omzet" localSheetId="7">#REF!</definedName>
    <definedName name="I_omzet" localSheetId="8">#REF!</definedName>
    <definedName name="I_omzet" localSheetId="16">#REF!</definedName>
    <definedName name="I_omzet">#REF!</definedName>
    <definedName name="I_orders" localSheetId="11">#REF!</definedName>
    <definedName name="I_orders" localSheetId="2">#REF!</definedName>
    <definedName name="I_orders" localSheetId="4">#REF!</definedName>
    <definedName name="I_orders" localSheetId="5">#REF!</definedName>
    <definedName name="I_orders" localSheetId="7">#REF!</definedName>
    <definedName name="I_orders" localSheetId="8">#REF!</definedName>
    <definedName name="I_orders" localSheetId="16">#REF!</definedName>
    <definedName name="I_orders">#REF!</definedName>
    <definedName name="I_prijs" localSheetId="11">#REF!</definedName>
    <definedName name="I_prijs" localSheetId="2">#REF!</definedName>
    <definedName name="I_prijs" localSheetId="4">#REF!</definedName>
    <definedName name="I_prijs" localSheetId="5">#REF!</definedName>
    <definedName name="I_prijs" localSheetId="7">#REF!</definedName>
    <definedName name="I_prijs" localSheetId="8">#REF!</definedName>
    <definedName name="I_prijs" localSheetId="16">#REF!</definedName>
    <definedName name="I_prijs">#REF!</definedName>
    <definedName name="I_productie_index" localSheetId="11">#REF!</definedName>
    <definedName name="I_productie_index" localSheetId="2">#REF!</definedName>
    <definedName name="I_productie_index" localSheetId="4">#REF!</definedName>
    <definedName name="I_productie_index" localSheetId="5">#REF!</definedName>
    <definedName name="I_productie_index" localSheetId="7">#REF!</definedName>
    <definedName name="I_productie_index" localSheetId="8">#REF!</definedName>
    <definedName name="I_productie_index" localSheetId="16">#REF!</definedName>
    <definedName name="I_productie_index">#REF!</definedName>
    <definedName name="IOV" localSheetId="11">[1]Invul!#REF!</definedName>
    <definedName name="IOV" localSheetId="4">[1]Invul!#REF!</definedName>
    <definedName name="IOV" localSheetId="5">[1]Invul!#REF!</definedName>
    <definedName name="IOV" localSheetId="7">[1]Invul!#REF!</definedName>
    <definedName name="IOV" localSheetId="8">[1]Invul!#REF!</definedName>
    <definedName name="IOV" localSheetId="16">[1]Invul!#REF!</definedName>
    <definedName name="IOV">[1]Invul!#REF!</definedName>
    <definedName name="M_CT" localSheetId="11">#REF!</definedName>
    <definedName name="M_CT" localSheetId="2">#REF!</definedName>
    <definedName name="M_CT" localSheetId="4">#REF!</definedName>
    <definedName name="M_CT" localSheetId="5">#REF!</definedName>
    <definedName name="M_CT" localSheetId="7">#REF!</definedName>
    <definedName name="M_CT" localSheetId="8">#REF!</definedName>
    <definedName name="M_CT" localSheetId="16">#REF!</definedName>
    <definedName name="M_CT">#REF!</definedName>
    <definedName name="M_nationale_rekeningen" localSheetId="11">#REF!</definedName>
    <definedName name="M_nationale_rekeningen" localSheetId="2">#REF!</definedName>
    <definedName name="M_nationale_rekeningen" localSheetId="4">#REF!</definedName>
    <definedName name="M_nationale_rekeningen" localSheetId="5">#REF!</definedName>
    <definedName name="M_nationale_rekeningen" localSheetId="7">#REF!</definedName>
    <definedName name="M_nationale_rekeningen" localSheetId="8">#REF!</definedName>
    <definedName name="M_nationale_rekeningen" localSheetId="16">#REF!</definedName>
    <definedName name="M_nationale_rekeningen">#REF!</definedName>
    <definedName name="M_omzet" localSheetId="11">#REF!</definedName>
    <definedName name="M_omzet" localSheetId="2">#REF!</definedName>
    <definedName name="M_omzet" localSheetId="4">#REF!</definedName>
    <definedName name="M_omzet" localSheetId="5">#REF!</definedName>
    <definedName name="M_omzet" localSheetId="7">#REF!</definedName>
    <definedName name="M_omzet" localSheetId="8">#REF!</definedName>
    <definedName name="M_omzet" localSheetId="16">#REF!</definedName>
    <definedName name="M_omzet">#REF!</definedName>
    <definedName name="M_orders" localSheetId="11">#REF!</definedName>
    <definedName name="M_orders" localSheetId="2">#REF!</definedName>
    <definedName name="M_orders" localSheetId="4">#REF!</definedName>
    <definedName name="M_orders" localSheetId="5">#REF!</definedName>
    <definedName name="M_orders" localSheetId="7">#REF!</definedName>
    <definedName name="M_orders" localSheetId="8">#REF!</definedName>
    <definedName name="M_orders" localSheetId="16">#REF!</definedName>
    <definedName name="M_orders">#REF!</definedName>
    <definedName name="M_prijs" localSheetId="11">#REF!</definedName>
    <definedName name="M_prijs" localSheetId="2">#REF!</definedName>
    <definedName name="M_prijs" localSheetId="4">#REF!</definedName>
    <definedName name="M_prijs" localSheetId="5">#REF!</definedName>
    <definedName name="M_prijs" localSheetId="7">#REF!</definedName>
    <definedName name="M_prijs" localSheetId="8">#REF!</definedName>
    <definedName name="M_prijs" localSheetId="16">#REF!</definedName>
    <definedName name="M_prijs">#REF!</definedName>
    <definedName name="M_productie_index" localSheetId="11">#REF!</definedName>
    <definedName name="M_productie_index" localSheetId="2">#REF!</definedName>
    <definedName name="M_productie_index" localSheetId="4">#REF!</definedName>
    <definedName name="M_productie_index" localSheetId="5">#REF!</definedName>
    <definedName name="M_productie_index" localSheetId="7">#REF!</definedName>
    <definedName name="M_productie_index" localSheetId="8">#REF!</definedName>
    <definedName name="M_productie_index" localSheetId="16">#REF!</definedName>
    <definedName name="M_productie_index">#REF!</definedName>
    <definedName name="Opzoek" localSheetId="11">#REF!</definedName>
    <definedName name="Opzoek" localSheetId="2">#REF!</definedName>
    <definedName name="Opzoek" localSheetId="4">#REF!</definedName>
    <definedName name="Opzoek" localSheetId="5">#REF!</definedName>
    <definedName name="Opzoek" localSheetId="7">#REF!</definedName>
    <definedName name="Opzoek" localSheetId="8">#REF!</definedName>
    <definedName name="Opzoek" localSheetId="16">#REF!</definedName>
    <definedName name="Opzoek">#REF!</definedName>
    <definedName name="Overige_data" localSheetId="11">#REF!</definedName>
    <definedName name="Overige_data" localSheetId="2">#REF!</definedName>
    <definedName name="Overige_data" localSheetId="4">#REF!</definedName>
    <definedName name="Overige_data" localSheetId="5">#REF!</definedName>
    <definedName name="Overige_data" localSheetId="7">#REF!</definedName>
    <definedName name="Overige_data" localSheetId="8">#REF!</definedName>
    <definedName name="Overige_data" localSheetId="16">#REF!</definedName>
    <definedName name="Overige_data">#REF!</definedName>
    <definedName name="OVVV" localSheetId="11">#REF!</definedName>
    <definedName name="OVVV" localSheetId="4">#REF!</definedName>
    <definedName name="OVVV" localSheetId="5">#REF!</definedName>
    <definedName name="OVVV" localSheetId="7">#REF!</definedName>
    <definedName name="OVVV" localSheetId="8">#REF!</definedName>
    <definedName name="OVVV" localSheetId="16">#REF!</definedName>
    <definedName name="OVVV">#REF!</definedName>
    <definedName name="P_CT" localSheetId="11">#REF!</definedName>
    <definedName name="P_CT" localSheetId="2">#REF!</definedName>
    <definedName name="P_CT" localSheetId="4">#REF!</definedName>
    <definedName name="P_CT" localSheetId="5">#REF!</definedName>
    <definedName name="P_CT" localSheetId="7">#REF!</definedName>
    <definedName name="P_CT" localSheetId="8">#REF!</definedName>
    <definedName name="P_CT" localSheetId="16">#REF!</definedName>
    <definedName name="P_CT">#REF!</definedName>
    <definedName name="P_nationale_rekeningen" localSheetId="11">#REF!</definedName>
    <definedName name="P_nationale_rekeningen" localSheetId="2">#REF!</definedName>
    <definedName name="P_nationale_rekeningen" localSheetId="4">#REF!</definedName>
    <definedName name="P_nationale_rekeningen" localSheetId="5">#REF!</definedName>
    <definedName name="P_nationale_rekeningen" localSheetId="7">#REF!</definedName>
    <definedName name="P_nationale_rekeningen" localSheetId="8">#REF!</definedName>
    <definedName name="P_nationale_rekeningen" localSheetId="16">#REF!</definedName>
    <definedName name="P_nationale_rekeningen">#REF!</definedName>
    <definedName name="P_omzet" localSheetId="11">#REF!</definedName>
    <definedName name="P_omzet" localSheetId="2">#REF!</definedName>
    <definedName name="P_omzet" localSheetId="4">#REF!</definedName>
    <definedName name="P_omzet" localSheetId="5">#REF!</definedName>
    <definedName name="P_omzet" localSheetId="7">#REF!</definedName>
    <definedName name="P_omzet" localSheetId="8">#REF!</definedName>
    <definedName name="P_omzet" localSheetId="16">#REF!</definedName>
    <definedName name="P_omzet">#REF!</definedName>
    <definedName name="P_orders" localSheetId="11">#REF!</definedName>
    <definedName name="P_orders" localSheetId="2">#REF!</definedName>
    <definedName name="P_orders" localSheetId="4">#REF!</definedName>
    <definedName name="P_orders" localSheetId="5">#REF!</definedName>
    <definedName name="P_orders" localSheetId="7">#REF!</definedName>
    <definedName name="P_orders" localSheetId="8">#REF!</definedName>
    <definedName name="P_orders" localSheetId="16">#REF!</definedName>
    <definedName name="P_orders">#REF!</definedName>
    <definedName name="P_prijs" localSheetId="11">#REF!</definedName>
    <definedName name="P_prijs" localSheetId="2">#REF!</definedName>
    <definedName name="P_prijs" localSheetId="4">#REF!</definedName>
    <definedName name="P_prijs" localSheetId="5">#REF!</definedName>
    <definedName name="P_prijs" localSheetId="7">#REF!</definedName>
    <definedName name="P_prijs" localSheetId="8">#REF!</definedName>
    <definedName name="P_prijs" localSheetId="16">#REF!</definedName>
    <definedName name="P_prijs">#REF!</definedName>
    <definedName name="P_productie_index" localSheetId="11">#REF!</definedName>
    <definedName name="P_productie_index" localSheetId="2">#REF!</definedName>
    <definedName name="P_productie_index" localSheetId="4">#REF!</definedName>
    <definedName name="P_productie_index" localSheetId="5">#REF!</definedName>
    <definedName name="P_productie_index" localSheetId="7">#REF!</definedName>
    <definedName name="P_productie_index" localSheetId="8">#REF!</definedName>
    <definedName name="P_productie_index" localSheetId="16">#REF!</definedName>
    <definedName name="P_productie_index">#REF!</definedName>
    <definedName name="Publicatiegroepen_maandrespons" localSheetId="11">#REF!</definedName>
    <definedName name="Publicatiegroepen_maandrespons" localSheetId="2">#REF!</definedName>
    <definedName name="Publicatiegroepen_maandrespons" localSheetId="4">#REF!</definedName>
    <definedName name="Publicatiegroepen_maandrespons" localSheetId="5">#REF!</definedName>
    <definedName name="Publicatiegroepen_maandrespons" localSheetId="7">#REF!</definedName>
    <definedName name="Publicatiegroepen_maandrespons" localSheetId="8">#REF!</definedName>
    <definedName name="Publicatiegroepen_maandrespons" localSheetId="16">#REF!</definedName>
    <definedName name="Publicatiegroepen_maandrespons">#REF!</definedName>
    <definedName name="s" localSheetId="11">#REF!</definedName>
    <definedName name="s" localSheetId="2">#REF!</definedName>
    <definedName name="s" localSheetId="4">#REF!</definedName>
    <definedName name="s" localSheetId="5">#REF!</definedName>
    <definedName name="s" localSheetId="7">#REF!</definedName>
    <definedName name="s" localSheetId="8">#REF!</definedName>
    <definedName name="s" localSheetId="16">#REF!</definedName>
    <definedName name="s">#REF!</definedName>
    <definedName name="T_CT" localSheetId="11">#REF!</definedName>
    <definedName name="T_CT" localSheetId="2">#REF!</definedName>
    <definedName name="T_CT" localSheetId="4">#REF!</definedName>
    <definedName name="T_CT" localSheetId="5">#REF!</definedName>
    <definedName name="T_CT" localSheetId="7">#REF!</definedName>
    <definedName name="T_CT" localSheetId="8">#REF!</definedName>
    <definedName name="T_CT" localSheetId="16">#REF!</definedName>
    <definedName name="T_CT">#REF!</definedName>
    <definedName name="T_nationale_rekeningen" localSheetId="11">#REF!</definedName>
    <definedName name="T_nationale_rekeningen" localSheetId="2">#REF!</definedName>
    <definedName name="T_nationale_rekeningen" localSheetId="4">#REF!</definedName>
    <definedName name="T_nationale_rekeningen" localSheetId="5">#REF!</definedName>
    <definedName name="T_nationale_rekeningen" localSheetId="7">#REF!</definedName>
    <definedName name="T_nationale_rekeningen" localSheetId="8">#REF!</definedName>
    <definedName name="T_nationale_rekeningen" localSheetId="16">#REF!</definedName>
    <definedName name="T_nationale_rekeningen">#REF!</definedName>
    <definedName name="T_omzet" localSheetId="11">#REF!</definedName>
    <definedName name="T_omzet" localSheetId="2">#REF!</definedName>
    <definedName name="T_omzet" localSheetId="4">#REF!</definedName>
    <definedName name="T_omzet" localSheetId="5">#REF!</definedName>
    <definedName name="T_omzet" localSheetId="7">#REF!</definedName>
    <definedName name="T_omzet" localSheetId="8">#REF!</definedName>
    <definedName name="T_omzet" localSheetId="16">#REF!</definedName>
    <definedName name="T_omzet">#REF!</definedName>
    <definedName name="T_orders" localSheetId="11">#REF!</definedName>
    <definedName name="T_orders" localSheetId="2">#REF!</definedName>
    <definedName name="T_orders" localSheetId="4">#REF!</definedName>
    <definedName name="T_orders" localSheetId="5">#REF!</definedName>
    <definedName name="T_orders" localSheetId="7">#REF!</definedName>
    <definedName name="T_orders" localSheetId="8">#REF!</definedName>
    <definedName name="T_orders" localSheetId="16">#REF!</definedName>
    <definedName name="T_orders">#REF!</definedName>
    <definedName name="T_prijs" localSheetId="11">#REF!</definedName>
    <definedName name="T_prijs" localSheetId="2">#REF!</definedName>
    <definedName name="T_prijs" localSheetId="4">#REF!</definedName>
    <definedName name="T_prijs" localSheetId="5">#REF!</definedName>
    <definedName name="T_prijs" localSheetId="7">#REF!</definedName>
    <definedName name="T_prijs" localSheetId="8">#REF!</definedName>
    <definedName name="T_prijs" localSheetId="16">#REF!</definedName>
    <definedName name="T_prijs">#REF!</definedName>
    <definedName name="T_productie_index" localSheetId="11">#REF!</definedName>
    <definedName name="T_productie_index" localSheetId="2">#REF!</definedName>
    <definedName name="T_productie_index" localSheetId="4">#REF!</definedName>
    <definedName name="T_productie_index" localSheetId="5">#REF!</definedName>
    <definedName name="T_productie_index" localSheetId="7">#REF!</definedName>
    <definedName name="T_productie_index" localSheetId="8">#REF!</definedName>
    <definedName name="T_productie_index" localSheetId="16">#REF!</definedName>
    <definedName name="T_productie_index">#REF!</definedName>
    <definedName name="test" localSheetId="4">#REF!</definedName>
    <definedName name="test">#REF!</definedName>
    <definedName name="V_CT" localSheetId="11">#REF!</definedName>
    <definedName name="V_CT" localSheetId="2">#REF!</definedName>
    <definedName name="V_CT" localSheetId="4">#REF!</definedName>
    <definedName name="V_CT" localSheetId="5">#REF!</definedName>
    <definedName name="V_CT" localSheetId="7">#REF!</definedName>
    <definedName name="V_CT" localSheetId="8">#REF!</definedName>
    <definedName name="V_CT" localSheetId="16">#REF!</definedName>
    <definedName name="V_CT">#REF!</definedName>
    <definedName name="V_nationale_rekeningen" localSheetId="11">#REF!</definedName>
    <definedName name="V_nationale_rekeningen" localSheetId="2">#REF!</definedName>
    <definedName name="V_nationale_rekeningen" localSheetId="4">#REF!</definedName>
    <definedName name="V_nationale_rekeningen" localSheetId="5">#REF!</definedName>
    <definedName name="V_nationale_rekeningen" localSheetId="7">#REF!</definedName>
    <definedName name="V_nationale_rekeningen" localSheetId="8">#REF!</definedName>
    <definedName name="V_nationale_rekeningen" localSheetId="16">#REF!</definedName>
    <definedName name="V_nationale_rekeningen">#REF!</definedName>
    <definedName name="V_omzet" localSheetId="11">#REF!</definedName>
    <definedName name="V_omzet" localSheetId="2">#REF!</definedName>
    <definedName name="V_omzet" localSheetId="4">#REF!</definedName>
    <definedName name="V_omzet" localSheetId="5">#REF!</definedName>
    <definedName name="V_omzet" localSheetId="7">#REF!</definedName>
    <definedName name="V_omzet" localSheetId="8">#REF!</definedName>
    <definedName name="V_omzet" localSheetId="16">#REF!</definedName>
    <definedName name="V_omzet">#REF!</definedName>
    <definedName name="V_prijs" localSheetId="11">#REF!</definedName>
    <definedName name="V_prijs" localSheetId="2">#REF!</definedName>
    <definedName name="V_prijs" localSheetId="4">#REF!</definedName>
    <definedName name="V_prijs" localSheetId="5">#REF!</definedName>
    <definedName name="V_prijs" localSheetId="7">#REF!</definedName>
    <definedName name="V_prijs" localSheetId="8">#REF!</definedName>
    <definedName name="V_prijs" localSheetId="16">#REF!</definedName>
    <definedName name="V_prijs">#REF!</definedName>
    <definedName name="V_productie_index" localSheetId="11">#REF!</definedName>
    <definedName name="V_productie_index" localSheetId="2">#REF!</definedName>
    <definedName name="V_productie_index" localSheetId="4">#REF!</definedName>
    <definedName name="V_productie_index" localSheetId="5">#REF!</definedName>
    <definedName name="V_productie_index" localSheetId="7">#REF!</definedName>
    <definedName name="V_productie_index" localSheetId="8">#REF!</definedName>
    <definedName name="V_productie_index" localSheetId="16">#REF!</definedName>
    <definedName name="V_productie_index">#REF!</definedName>
  </definedNames>
  <calcPr calcId="162913"/>
</workbook>
</file>

<file path=xl/calcChain.xml><?xml version="1.0" encoding="utf-8"?>
<calcChain xmlns="http://schemas.openxmlformats.org/spreadsheetml/2006/main">
  <c r="E31" i="85" l="1"/>
  <c r="E30" i="85"/>
  <c r="E29" i="85"/>
  <c r="E28" i="85"/>
  <c r="E27" i="85"/>
  <c r="E26" i="85"/>
  <c r="E25" i="85"/>
  <c r="E24" i="85"/>
  <c r="E23" i="85"/>
  <c r="E22" i="85"/>
  <c r="E21" i="85"/>
  <c r="E20" i="85"/>
  <c r="E19" i="85"/>
  <c r="E18" i="85"/>
  <c r="K8" i="85"/>
  <c r="K7" i="85"/>
  <c r="K6" i="85"/>
  <c r="K5" i="85"/>
  <c r="K4" i="85"/>
  <c r="K3" i="85"/>
  <c r="G32" i="57" l="1"/>
  <c r="D32" i="57"/>
  <c r="L32" i="68"/>
  <c r="P65" i="64"/>
  <c r="O65" i="64"/>
  <c r="N65" i="64"/>
  <c r="M65" i="64"/>
  <c r="L65" i="64"/>
  <c r="K65" i="64"/>
  <c r="J65" i="64"/>
  <c r="I65" i="64"/>
  <c r="H65" i="64"/>
  <c r="G65" i="64"/>
  <c r="F65" i="64"/>
  <c r="E65" i="64"/>
  <c r="D65" i="64"/>
  <c r="F27" i="80"/>
  <c r="E27" i="80"/>
  <c r="D27" i="80"/>
  <c r="C27" i="80"/>
  <c r="N29" i="56" l="1"/>
  <c r="H39" i="51"/>
  <c r="H38" i="51"/>
  <c r="H37" i="51"/>
  <c r="H36" i="51"/>
  <c r="H35" i="51"/>
  <c r="H34" i="51"/>
  <c r="H33" i="51"/>
  <c r="H32" i="51"/>
  <c r="H31" i="51"/>
  <c r="H30" i="51"/>
  <c r="H29" i="51"/>
  <c r="H28" i="51"/>
  <c r="H27" i="51"/>
  <c r="H26" i="51"/>
  <c r="H25" i="51"/>
  <c r="H24" i="51"/>
  <c r="H23" i="51"/>
  <c r="I21" i="58"/>
  <c r="I47" i="58"/>
  <c r="I46" i="58"/>
  <c r="I45" i="58"/>
  <c r="I44" i="58"/>
  <c r="I43" i="58"/>
  <c r="I42" i="58"/>
  <c r="I41" i="58"/>
  <c r="I40" i="58"/>
  <c r="I39" i="58"/>
  <c r="I38" i="58"/>
  <c r="I37" i="58"/>
  <c r="I36" i="58"/>
  <c r="I35" i="58"/>
  <c r="I34" i="58"/>
  <c r="I33" i="58"/>
  <c r="I32" i="58"/>
  <c r="I31" i="58"/>
  <c r="I30" i="58"/>
  <c r="I29" i="58"/>
  <c r="I28" i="58"/>
  <c r="I27" i="58"/>
  <c r="I26" i="58"/>
  <c r="I25" i="58"/>
  <c r="I24" i="58"/>
  <c r="I23" i="58"/>
  <c r="I22" i="58"/>
  <c r="B59" i="57"/>
  <c r="B58" i="57"/>
  <c r="B57" i="57"/>
  <c r="B56" i="57"/>
  <c r="B55" i="57"/>
  <c r="B54" i="57"/>
  <c r="B53" i="57"/>
  <c r="H50" i="57"/>
  <c r="G50" i="57"/>
  <c r="F50" i="57"/>
  <c r="E50" i="57"/>
  <c r="D50" i="57"/>
  <c r="C50" i="57"/>
  <c r="J50" i="57" s="1"/>
  <c r="C35" i="57"/>
  <c r="D35" i="57"/>
  <c r="E35" i="57"/>
  <c r="F35" i="57"/>
  <c r="G35" i="57"/>
  <c r="H35" i="57"/>
  <c r="C36" i="57"/>
  <c r="D36" i="57"/>
  <c r="E36" i="57"/>
  <c r="F36" i="57"/>
  <c r="G36" i="57"/>
  <c r="H36" i="57"/>
  <c r="C37" i="57"/>
  <c r="D37" i="57"/>
  <c r="E37" i="57"/>
  <c r="F37" i="57"/>
  <c r="G37" i="57"/>
  <c r="H37" i="57"/>
  <c r="C28" i="64"/>
  <c r="F28" i="64"/>
  <c r="Q26" i="80"/>
  <c r="P26" i="80"/>
  <c r="O26" i="80"/>
  <c r="N26" i="80"/>
  <c r="H26" i="80" s="1"/>
  <c r="H22" i="80"/>
  <c r="U10" i="2"/>
  <c r="T10" i="2"/>
  <c r="S10" i="2"/>
  <c r="U9" i="2"/>
  <c r="T9" i="2"/>
  <c r="S9" i="2"/>
  <c r="U8" i="2"/>
  <c r="T8" i="2"/>
  <c r="S8" i="2"/>
  <c r="U7" i="2"/>
  <c r="T7" i="2"/>
  <c r="S7" i="2"/>
  <c r="U6" i="2"/>
  <c r="T6" i="2"/>
  <c r="S6" i="2"/>
  <c r="U5" i="2"/>
  <c r="T5" i="2"/>
  <c r="S5" i="2"/>
  <c r="R10" i="2"/>
  <c r="R9" i="2"/>
  <c r="R8" i="2"/>
  <c r="R7" i="2"/>
  <c r="R6" i="2"/>
  <c r="R5" i="2"/>
  <c r="L41" i="1"/>
  <c r="Q4" i="1" l="1"/>
  <c r="F120" i="79" l="1"/>
  <c r="F119" i="79"/>
  <c r="F118" i="79"/>
  <c r="F117" i="79"/>
  <c r="F116" i="79"/>
  <c r="F115" i="79"/>
  <c r="F114" i="79"/>
  <c r="F113" i="79"/>
  <c r="F112" i="79"/>
  <c r="F111" i="79"/>
  <c r="F110" i="79"/>
  <c r="F109" i="79"/>
  <c r="F108" i="79"/>
  <c r="F107" i="79"/>
  <c r="F106" i="79"/>
  <c r="F105" i="79"/>
  <c r="F104" i="79"/>
  <c r="F103" i="79"/>
  <c r="F102" i="79"/>
  <c r="F101" i="79"/>
  <c r="F100" i="79"/>
  <c r="F99" i="79"/>
  <c r="F98" i="79"/>
  <c r="F97" i="79"/>
  <c r="F96" i="79"/>
  <c r="F95" i="79"/>
  <c r="F94" i="79"/>
  <c r="F93" i="79"/>
  <c r="F92" i="79"/>
  <c r="F91" i="79"/>
  <c r="F90" i="79"/>
  <c r="F89" i="79"/>
  <c r="F121" i="79"/>
  <c r="F122" i="79"/>
  <c r="F123" i="79"/>
  <c r="F124" i="79"/>
  <c r="F125" i="79"/>
  <c r="F126" i="79"/>
  <c r="F127" i="79"/>
  <c r="F128" i="79"/>
  <c r="F129" i="79"/>
  <c r="F130" i="79"/>
  <c r="F131" i="79"/>
  <c r="F132" i="79"/>
  <c r="F133" i="79"/>
  <c r="F134" i="79"/>
  <c r="F135" i="79"/>
  <c r="F136" i="79"/>
  <c r="F137" i="79"/>
  <c r="F138" i="79"/>
  <c r="F139" i="79"/>
  <c r="F140" i="79"/>
  <c r="F141" i="79"/>
  <c r="L10" i="79"/>
  <c r="L9" i="79"/>
  <c r="L8" i="79"/>
  <c r="L7" i="79"/>
  <c r="L6" i="79"/>
  <c r="F144" i="79"/>
  <c r="F165" i="79"/>
  <c r="F164" i="79"/>
  <c r="F163" i="79"/>
  <c r="F162" i="79"/>
  <c r="F161" i="79"/>
  <c r="F160" i="79"/>
  <c r="F159" i="79"/>
  <c r="F158" i="79"/>
  <c r="F157" i="79"/>
  <c r="F156" i="79"/>
  <c r="F155" i="79"/>
  <c r="F154" i="79"/>
  <c r="F153" i="79"/>
  <c r="F152" i="79"/>
  <c r="F151" i="79"/>
  <c r="F150" i="79"/>
  <c r="F149" i="79"/>
  <c r="F148" i="79"/>
  <c r="F147" i="79"/>
  <c r="F146" i="79"/>
  <c r="F145" i="79"/>
  <c r="E165" i="79"/>
  <c r="E164" i="79"/>
  <c r="E163" i="79"/>
  <c r="E162" i="79"/>
  <c r="E161" i="79"/>
  <c r="E160" i="79"/>
  <c r="E159" i="79"/>
  <c r="E158" i="79"/>
  <c r="E157" i="79"/>
  <c r="E156" i="79"/>
  <c r="E155" i="79"/>
  <c r="E154" i="79"/>
  <c r="E153" i="79"/>
  <c r="E152" i="79"/>
  <c r="E151" i="79"/>
  <c r="E150" i="79"/>
  <c r="E149" i="79"/>
  <c r="E148" i="79"/>
  <c r="E147" i="79"/>
  <c r="E146" i="79"/>
  <c r="E145" i="79"/>
  <c r="F88" i="79"/>
  <c r="F31" i="84"/>
  <c r="E31" i="84"/>
  <c r="D31" i="84"/>
  <c r="C31" i="84"/>
  <c r="B31" i="84"/>
  <c r="H31" i="84" s="1"/>
  <c r="F30" i="84"/>
  <c r="E30" i="84"/>
  <c r="D30" i="84"/>
  <c r="C30" i="84"/>
  <c r="B30" i="84"/>
  <c r="H30" i="84" s="1"/>
  <c r="F29" i="84"/>
  <c r="E29" i="84"/>
  <c r="D29" i="84"/>
  <c r="C29" i="84"/>
  <c r="B29" i="84"/>
  <c r="H29" i="84" s="1"/>
  <c r="F28" i="84"/>
  <c r="E28" i="84"/>
  <c r="D28" i="84"/>
  <c r="C28" i="84"/>
  <c r="B28" i="84"/>
  <c r="H28" i="84" s="1"/>
  <c r="F27" i="84"/>
  <c r="E27" i="84"/>
  <c r="D27" i="84"/>
  <c r="C27" i="84"/>
  <c r="B27" i="84"/>
  <c r="H27" i="84" s="1"/>
  <c r="F26" i="84"/>
  <c r="E26" i="84"/>
  <c r="D26" i="84"/>
  <c r="C26" i="84"/>
  <c r="B26" i="84"/>
  <c r="H26" i="84" s="1"/>
  <c r="F25" i="84"/>
  <c r="E25" i="84"/>
  <c r="D25" i="84"/>
  <c r="C25" i="84"/>
  <c r="B25" i="84"/>
  <c r="H25" i="84" s="1"/>
  <c r="F24" i="84"/>
  <c r="E24" i="84"/>
  <c r="D24" i="84"/>
  <c r="C24" i="84"/>
  <c r="B24" i="84"/>
  <c r="H24" i="84" s="1"/>
  <c r="F23" i="84"/>
  <c r="E23" i="84"/>
  <c r="D23" i="84"/>
  <c r="C23" i="84"/>
  <c r="B23" i="84"/>
  <c r="H23" i="84" s="1"/>
  <c r="F22" i="84"/>
  <c r="E22" i="84"/>
  <c r="D22" i="84"/>
  <c r="C22" i="84"/>
  <c r="B22" i="84"/>
  <c r="H22" i="84" s="1"/>
  <c r="F21" i="84"/>
  <c r="E21" i="84"/>
  <c r="D21" i="84"/>
  <c r="C21" i="84"/>
  <c r="B21" i="84"/>
  <c r="H21" i="84" s="1"/>
  <c r="H20" i="84"/>
  <c r="D19" i="84"/>
  <c r="D18" i="84"/>
  <c r="D17" i="84"/>
  <c r="C17" i="84"/>
  <c r="H4" i="80"/>
  <c r="N28" i="56" l="1"/>
  <c r="H49" i="57" l="1"/>
  <c r="G49" i="57"/>
  <c r="F49" i="57"/>
  <c r="E49" i="57"/>
  <c r="D49" i="57"/>
  <c r="C49" i="57"/>
  <c r="H48" i="57"/>
  <c r="G48" i="57"/>
  <c r="F48" i="57"/>
  <c r="E48" i="57"/>
  <c r="D48" i="57"/>
  <c r="C48" i="57"/>
  <c r="J49" i="57" l="1"/>
  <c r="J48" i="57"/>
  <c r="E89" i="64" l="1"/>
  <c r="E88" i="64"/>
  <c r="E87" i="64"/>
  <c r="E86" i="64"/>
  <c r="E85" i="64"/>
  <c r="E84" i="64"/>
  <c r="E83" i="64"/>
  <c r="E82" i="64"/>
  <c r="E81" i="64"/>
  <c r="E80" i="64"/>
  <c r="E79" i="64"/>
  <c r="E78" i="64"/>
  <c r="E77" i="64"/>
  <c r="E76" i="64"/>
  <c r="E75" i="64"/>
  <c r="E74" i="64"/>
  <c r="E73" i="64"/>
  <c r="E72" i="64"/>
  <c r="E71" i="64"/>
  <c r="E70" i="64"/>
  <c r="P64" i="64" l="1"/>
  <c r="O64" i="64"/>
  <c r="N64" i="64"/>
  <c r="M64" i="64"/>
  <c r="L64" i="64"/>
  <c r="K64" i="64"/>
  <c r="J64" i="64"/>
  <c r="I64" i="64"/>
  <c r="H64" i="64"/>
  <c r="G64" i="64"/>
  <c r="F64" i="64"/>
  <c r="E64" i="64"/>
  <c r="D64" i="64"/>
  <c r="P63" i="64"/>
  <c r="O63" i="64"/>
  <c r="N63" i="64"/>
  <c r="M63" i="64"/>
  <c r="L63" i="64"/>
  <c r="K63" i="64"/>
  <c r="J63" i="64"/>
  <c r="I63" i="64"/>
  <c r="H63" i="64"/>
  <c r="G63" i="64"/>
  <c r="F63" i="64"/>
  <c r="E63" i="64"/>
  <c r="D63" i="64"/>
  <c r="C63" i="64" s="1"/>
  <c r="C27" i="64"/>
  <c r="I28" i="64" s="1"/>
  <c r="C26" i="64"/>
  <c r="C25" i="64"/>
  <c r="C24" i="64"/>
  <c r="H28" i="64" s="1"/>
  <c r="C23" i="64"/>
  <c r="C22" i="64"/>
  <c r="C21" i="64"/>
  <c r="C20" i="64"/>
  <c r="C19" i="64"/>
  <c r="C18" i="64"/>
  <c r="C17" i="64"/>
  <c r="C16" i="64"/>
  <c r="C15" i="64"/>
  <c r="C14" i="64"/>
  <c r="C13" i="64"/>
  <c r="C12" i="64"/>
  <c r="C11" i="64"/>
  <c r="C10" i="64"/>
  <c r="C9" i="64"/>
  <c r="C8" i="64"/>
  <c r="C7" i="64"/>
  <c r="C6" i="64"/>
  <c r="C5" i="64"/>
  <c r="C4" i="64"/>
  <c r="P62" i="64"/>
  <c r="O62" i="64"/>
  <c r="N62" i="64"/>
  <c r="M62" i="64"/>
  <c r="L62" i="64"/>
  <c r="K62" i="64"/>
  <c r="J62" i="64"/>
  <c r="I62" i="64"/>
  <c r="H62" i="64"/>
  <c r="G62" i="64"/>
  <c r="F62" i="64"/>
  <c r="E62" i="64"/>
  <c r="D62" i="64"/>
  <c r="P61" i="64"/>
  <c r="O61" i="64"/>
  <c r="N61" i="64"/>
  <c r="M61" i="64"/>
  <c r="L61" i="64"/>
  <c r="K61" i="64"/>
  <c r="J61" i="64"/>
  <c r="I61" i="64"/>
  <c r="H61" i="64"/>
  <c r="G61" i="64"/>
  <c r="F61" i="64"/>
  <c r="E61" i="64"/>
  <c r="D61" i="64"/>
  <c r="C62" i="64"/>
  <c r="W10" i="2"/>
  <c r="W9" i="2"/>
  <c r="W8" i="2"/>
  <c r="W7" i="2"/>
  <c r="W5" i="2"/>
  <c r="W6" i="2"/>
  <c r="K7" i="64" l="1"/>
  <c r="K11" i="64"/>
  <c r="K15" i="64"/>
  <c r="K19" i="64"/>
  <c r="K23" i="64"/>
  <c r="C29" i="64"/>
  <c r="H27" i="64"/>
  <c r="F27" i="64"/>
  <c r="I27" i="64"/>
  <c r="O34" i="68"/>
  <c r="O33" i="68"/>
  <c r="J34" i="68"/>
  <c r="J33" i="68"/>
  <c r="J32" i="68"/>
  <c r="J31" i="68"/>
  <c r="L31" i="68" s="1"/>
  <c r="K32" i="68"/>
  <c r="O32" i="68" s="1"/>
  <c r="K33" i="68"/>
  <c r="K34" i="68"/>
  <c r="L40" i="1"/>
  <c r="L23" i="64" l="1"/>
  <c r="K31" i="68"/>
  <c r="O31" i="68" s="1"/>
  <c r="N27" i="56"/>
  <c r="J30" i="68" l="1"/>
  <c r="J35" i="68" s="1"/>
  <c r="J29" i="68"/>
  <c r="H26" i="64"/>
  <c r="I26" i="64"/>
  <c r="F26" i="64"/>
  <c r="S11" i="2"/>
  <c r="T11" i="2"/>
  <c r="U11" i="2"/>
  <c r="R11" i="2"/>
  <c r="L39" i="1"/>
  <c r="K30" i="68" l="1"/>
  <c r="O30" i="68" s="1"/>
  <c r="N26" i="56"/>
  <c r="C46" i="57"/>
  <c r="D46" i="57"/>
  <c r="E46" i="57"/>
  <c r="F46" i="57"/>
  <c r="G46" i="57"/>
  <c r="H46" i="57"/>
  <c r="C47" i="57"/>
  <c r="D47" i="57"/>
  <c r="E47" i="57"/>
  <c r="F47" i="57"/>
  <c r="G47" i="57"/>
  <c r="H47" i="57"/>
  <c r="K29" i="68"/>
  <c r="O29" i="68" s="1"/>
  <c r="I24" i="64"/>
  <c r="I25" i="64"/>
  <c r="F25" i="64"/>
  <c r="E6" i="62"/>
  <c r="E3" i="62"/>
  <c r="E5" i="62"/>
  <c r="E4" i="62"/>
  <c r="L38" i="1"/>
  <c r="J47" i="57" l="1"/>
  <c r="J46" i="57"/>
  <c r="D26" i="83"/>
  <c r="E26" i="83"/>
  <c r="F26" i="83"/>
  <c r="C26" i="83"/>
  <c r="K3" i="83"/>
  <c r="I5" i="83"/>
  <c r="K5" i="83" s="1"/>
  <c r="I6" i="83"/>
  <c r="K6" i="83" s="1"/>
  <c r="I7" i="83"/>
  <c r="K7" i="83" s="1"/>
  <c r="I8" i="83"/>
  <c r="K8" i="83" s="1"/>
  <c r="I9" i="83"/>
  <c r="K9" i="83" s="1"/>
  <c r="I10" i="83"/>
  <c r="K10" i="83" s="1"/>
  <c r="I11" i="83"/>
  <c r="K11" i="83" s="1"/>
  <c r="I12" i="83"/>
  <c r="K12" i="83" s="1"/>
  <c r="I13" i="83"/>
  <c r="K13" i="83" s="1"/>
  <c r="I14" i="83"/>
  <c r="K14" i="83" s="1"/>
  <c r="I15" i="83"/>
  <c r="K15" i="83" s="1"/>
  <c r="I16" i="83"/>
  <c r="K16" i="83" s="1"/>
  <c r="I17" i="83"/>
  <c r="K17" i="83" s="1"/>
  <c r="I18" i="83"/>
  <c r="K18" i="83" s="1"/>
  <c r="I19" i="83"/>
  <c r="K19" i="83" s="1"/>
  <c r="I20" i="83"/>
  <c r="K20" i="83" s="1"/>
  <c r="I21" i="83"/>
  <c r="K21" i="83" s="1"/>
  <c r="I22" i="83"/>
  <c r="K22" i="83" s="1"/>
  <c r="I23" i="83"/>
  <c r="K23" i="83" s="1"/>
  <c r="I24" i="83"/>
  <c r="K24" i="83" s="1"/>
  <c r="I25" i="83"/>
  <c r="K25" i="83" s="1"/>
  <c r="I4" i="83"/>
  <c r="K4" i="83" s="1"/>
  <c r="N25" i="56"/>
  <c r="J28" i="68"/>
  <c r="K28" i="68" s="1"/>
  <c r="O28" i="68" s="1"/>
  <c r="F24" i="64"/>
  <c r="L37" i="1"/>
  <c r="N6" i="80" l="1"/>
  <c r="O6" i="80"/>
  <c r="P6" i="80"/>
  <c r="Q6" i="80"/>
  <c r="N7" i="80"/>
  <c r="O7" i="80"/>
  <c r="P7" i="80"/>
  <c r="Q7" i="80"/>
  <c r="N8" i="80"/>
  <c r="O8" i="80"/>
  <c r="P8" i="80"/>
  <c r="Q8" i="80"/>
  <c r="N9" i="80"/>
  <c r="O9" i="80"/>
  <c r="P9" i="80"/>
  <c r="Q9" i="80"/>
  <c r="N10" i="80"/>
  <c r="O10" i="80"/>
  <c r="P10" i="80"/>
  <c r="Q10" i="80"/>
  <c r="N11" i="80"/>
  <c r="O11" i="80"/>
  <c r="P11" i="80"/>
  <c r="Q11" i="80"/>
  <c r="N12" i="80"/>
  <c r="O12" i="80"/>
  <c r="P12" i="80"/>
  <c r="Q12" i="80"/>
  <c r="N13" i="80"/>
  <c r="O13" i="80"/>
  <c r="P13" i="80"/>
  <c r="Q13" i="80"/>
  <c r="N14" i="80"/>
  <c r="O14" i="80"/>
  <c r="P14" i="80"/>
  <c r="Q14" i="80"/>
  <c r="N15" i="80"/>
  <c r="O15" i="80"/>
  <c r="P15" i="80"/>
  <c r="Q15" i="80"/>
  <c r="N16" i="80"/>
  <c r="O16" i="80"/>
  <c r="P16" i="80"/>
  <c r="Q16" i="80"/>
  <c r="N17" i="80"/>
  <c r="O17" i="80"/>
  <c r="P17" i="80"/>
  <c r="Q17" i="80"/>
  <c r="N18" i="80"/>
  <c r="O18" i="80"/>
  <c r="P18" i="80"/>
  <c r="Q18" i="80"/>
  <c r="N19" i="80"/>
  <c r="O19" i="80"/>
  <c r="P19" i="80"/>
  <c r="Q19" i="80"/>
  <c r="N20" i="80"/>
  <c r="O20" i="80"/>
  <c r="P20" i="80"/>
  <c r="Q20" i="80"/>
  <c r="N21" i="80"/>
  <c r="O21" i="80"/>
  <c r="P21" i="80"/>
  <c r="Q21" i="80"/>
  <c r="N22" i="80"/>
  <c r="O22" i="80"/>
  <c r="P22" i="80"/>
  <c r="Q22" i="80"/>
  <c r="N23" i="80"/>
  <c r="O23" i="80"/>
  <c r="P23" i="80"/>
  <c r="Q23" i="80"/>
  <c r="N24" i="80"/>
  <c r="O24" i="80"/>
  <c r="P24" i="80"/>
  <c r="Q24" i="80"/>
  <c r="N25" i="80"/>
  <c r="O25" i="80"/>
  <c r="P25" i="80"/>
  <c r="Q25" i="80"/>
  <c r="O5" i="80"/>
  <c r="P5" i="80"/>
  <c r="Q5" i="80"/>
  <c r="N5" i="80"/>
  <c r="E2" i="62"/>
  <c r="E1" i="62"/>
  <c r="L36" i="1"/>
  <c r="N24" i="56"/>
  <c r="I4" i="75"/>
  <c r="I5" i="75"/>
  <c r="I6" i="75"/>
  <c r="I3" i="75"/>
  <c r="E13" i="82"/>
  <c r="E14" i="82"/>
  <c r="E15" i="82"/>
  <c r="E16" i="82"/>
  <c r="E17" i="82"/>
  <c r="E11" i="82"/>
  <c r="E12" i="82"/>
  <c r="C44" i="57"/>
  <c r="D44" i="57"/>
  <c r="E44" i="57"/>
  <c r="F44" i="57"/>
  <c r="G44" i="57"/>
  <c r="H44" i="57"/>
  <c r="C45" i="57"/>
  <c r="D45" i="57"/>
  <c r="E45" i="57"/>
  <c r="F45" i="57"/>
  <c r="G45" i="57"/>
  <c r="H45" i="57"/>
  <c r="K26" i="68"/>
  <c r="O26" i="68" s="1"/>
  <c r="J27" i="68"/>
  <c r="K27" i="68" s="1"/>
  <c r="O27" i="68" s="1"/>
  <c r="J26" i="68"/>
  <c r="H24" i="64"/>
  <c r="C3" i="64"/>
  <c r="K3" i="64" s="1"/>
  <c r="H25" i="64" l="1"/>
  <c r="H5" i="80"/>
  <c r="H25" i="80"/>
  <c r="H24" i="80"/>
  <c r="H23" i="80"/>
  <c r="H21" i="80"/>
  <c r="H20" i="80"/>
  <c r="H19" i="80"/>
  <c r="H18" i="80"/>
  <c r="H17" i="80"/>
  <c r="H16" i="80"/>
  <c r="H15" i="80"/>
  <c r="H14" i="80"/>
  <c r="H13" i="80"/>
  <c r="H12" i="80"/>
  <c r="H11" i="80"/>
  <c r="H10" i="80"/>
  <c r="H9" i="80"/>
  <c r="H8" i="80"/>
  <c r="H7" i="80"/>
  <c r="H6" i="80"/>
  <c r="J45" i="57"/>
  <c r="J44" i="57"/>
  <c r="F10" i="64"/>
  <c r="F11" i="64"/>
  <c r="F12" i="64"/>
  <c r="F13" i="64"/>
  <c r="F22" i="64"/>
  <c r="F23" i="64"/>
  <c r="I23" i="64"/>
  <c r="H21" i="51" l="1"/>
  <c r="H22" i="51"/>
  <c r="H20" i="51"/>
  <c r="H19" i="51"/>
  <c r="N23" i="56" l="1"/>
  <c r="K45" i="68"/>
  <c r="K44" i="68"/>
  <c r="K43" i="68"/>
  <c r="K42" i="68"/>
  <c r="K41" i="68"/>
  <c r="K40" i="68"/>
  <c r="K39" i="68"/>
  <c r="K38" i="68"/>
  <c r="L35" i="1"/>
  <c r="W4" i="2"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 i="1"/>
  <c r="H20" i="64" l="1"/>
  <c r="I11" i="64"/>
  <c r="O6" i="68"/>
  <c r="J25" i="68"/>
  <c r="J24" i="68"/>
  <c r="F2" i="64"/>
  <c r="F21" i="64"/>
  <c r="F20" i="64"/>
  <c r="F18" i="64"/>
  <c r="F16" i="64"/>
  <c r="I13" i="64"/>
  <c r="F9" i="64"/>
  <c r="F5" i="64"/>
  <c r="F4" i="64"/>
  <c r="F3" i="64"/>
  <c r="I6" i="64" l="1"/>
  <c r="F6" i="64"/>
  <c r="I8" i="64"/>
  <c r="F8" i="64"/>
  <c r="H15" i="64"/>
  <c r="F15" i="64"/>
  <c r="H17" i="64"/>
  <c r="F17" i="64"/>
  <c r="F19" i="64"/>
  <c r="H23" i="64"/>
  <c r="H11" i="64"/>
  <c r="F7" i="64"/>
  <c r="I14" i="64"/>
  <c r="F14" i="64"/>
  <c r="H19" i="64"/>
  <c r="H21" i="64"/>
  <c r="I22" i="64"/>
  <c r="I12" i="64"/>
  <c r="H16" i="64"/>
  <c r="H9" i="64"/>
  <c r="I16" i="64"/>
  <c r="I18" i="64"/>
  <c r="H22" i="64"/>
  <c r="I20" i="64"/>
  <c r="H18" i="64"/>
  <c r="H14" i="64"/>
  <c r="I4" i="64"/>
  <c r="I21" i="64"/>
  <c r="I19" i="64"/>
  <c r="I17" i="64"/>
  <c r="I15" i="64"/>
  <c r="I9" i="64"/>
  <c r="I7" i="64"/>
  <c r="I5" i="64"/>
  <c r="H12" i="64"/>
  <c r="H10" i="64"/>
  <c r="H8" i="64"/>
  <c r="H7" i="64"/>
  <c r="I10" i="64"/>
  <c r="H13" i="64"/>
  <c r="K25" i="68"/>
  <c r="N3" i="56"/>
  <c r="N4" i="56"/>
  <c r="N5" i="56"/>
  <c r="N6" i="56"/>
  <c r="N7" i="56"/>
  <c r="N8" i="56"/>
  <c r="N9" i="56"/>
  <c r="N10" i="56"/>
  <c r="N11" i="56"/>
  <c r="N12" i="56"/>
  <c r="N13" i="56"/>
  <c r="N14" i="56"/>
  <c r="N15" i="56"/>
  <c r="N16" i="56"/>
  <c r="N17" i="56"/>
  <c r="N18" i="56"/>
  <c r="N19" i="56"/>
  <c r="N20" i="56"/>
  <c r="N21" i="56"/>
  <c r="N22" i="56"/>
  <c r="N2" i="56"/>
  <c r="I20" i="58"/>
  <c r="D52" i="57"/>
  <c r="D54" i="57"/>
  <c r="D55" i="57"/>
  <c r="D56" i="57"/>
  <c r="D57" i="57"/>
  <c r="D58" i="57"/>
  <c r="D53" i="57"/>
  <c r="F38" i="57"/>
  <c r="G38" i="57"/>
  <c r="H38" i="57"/>
  <c r="F39" i="57"/>
  <c r="G39" i="57"/>
  <c r="H39" i="57"/>
  <c r="F40" i="57"/>
  <c r="G40" i="57"/>
  <c r="H40" i="57"/>
  <c r="F41" i="57"/>
  <c r="G41" i="57"/>
  <c r="H41" i="57"/>
  <c r="F42" i="57"/>
  <c r="G42" i="57"/>
  <c r="H42" i="57"/>
  <c r="F43" i="57"/>
  <c r="G43" i="57"/>
  <c r="H43" i="57"/>
  <c r="C38" i="57"/>
  <c r="C39" i="57"/>
  <c r="C40" i="57"/>
  <c r="C41" i="57"/>
  <c r="C42" i="57"/>
  <c r="C43" i="57"/>
  <c r="E38" i="57"/>
  <c r="E39" i="57"/>
  <c r="E40" i="57"/>
  <c r="E41" i="57"/>
  <c r="E42" i="57"/>
  <c r="E43" i="57"/>
  <c r="D38" i="57"/>
  <c r="D39" i="57"/>
  <c r="D40" i="57"/>
  <c r="D41" i="57"/>
  <c r="D42" i="57"/>
  <c r="D43" i="57"/>
  <c r="K60" i="78"/>
  <c r="J60" i="78"/>
  <c r="I60" i="78"/>
  <c r="H60" i="78"/>
  <c r="G60" i="78"/>
  <c r="F60" i="78"/>
  <c r="E60" i="78"/>
  <c r="D60" i="78"/>
  <c r="T59" i="78"/>
  <c r="S59" i="78"/>
  <c r="R59" i="78"/>
  <c r="Q59" i="78"/>
  <c r="P59" i="78"/>
  <c r="O59" i="78"/>
  <c r="N59" i="78"/>
  <c r="M59" i="78"/>
  <c r="T58" i="78"/>
  <c r="S58" i="78"/>
  <c r="R58" i="78"/>
  <c r="Q58" i="78"/>
  <c r="P58" i="78"/>
  <c r="O58" i="78"/>
  <c r="N58" i="78"/>
  <c r="M58" i="78"/>
  <c r="T57" i="78"/>
  <c r="S57" i="78"/>
  <c r="R57" i="78"/>
  <c r="Q57" i="78"/>
  <c r="P57" i="78"/>
  <c r="O57" i="78"/>
  <c r="N57" i="78"/>
  <c r="M57" i="78"/>
  <c r="T56" i="78"/>
  <c r="S56" i="78"/>
  <c r="R56" i="78"/>
  <c r="Q56" i="78"/>
  <c r="P56" i="78"/>
  <c r="O56" i="78"/>
  <c r="N56" i="78"/>
  <c r="M56" i="78"/>
  <c r="T55" i="78"/>
  <c r="S55" i="78"/>
  <c r="R55" i="78"/>
  <c r="Q55" i="78"/>
  <c r="P55" i="78"/>
  <c r="O55" i="78"/>
  <c r="N55" i="78"/>
  <c r="M55" i="78"/>
  <c r="T54" i="78"/>
  <c r="S54" i="78"/>
  <c r="R54" i="78"/>
  <c r="Q54" i="78"/>
  <c r="P54" i="78"/>
  <c r="O54" i="78"/>
  <c r="N54" i="78"/>
  <c r="M54" i="78"/>
  <c r="T53" i="78"/>
  <c r="S53" i="78"/>
  <c r="R53" i="78"/>
  <c r="Q53" i="78"/>
  <c r="P53" i="78"/>
  <c r="O53" i="78"/>
  <c r="N53" i="78"/>
  <c r="M53" i="78"/>
  <c r="T52" i="78"/>
  <c r="S52" i="78"/>
  <c r="R52" i="78"/>
  <c r="Q52" i="78"/>
  <c r="P52" i="78"/>
  <c r="O52" i="78"/>
  <c r="N52" i="78"/>
  <c r="M52" i="78"/>
  <c r="T51" i="78"/>
  <c r="S51" i="78"/>
  <c r="R51" i="78"/>
  <c r="Q51" i="78"/>
  <c r="P51" i="78"/>
  <c r="O51" i="78"/>
  <c r="N51" i="78"/>
  <c r="M51" i="78"/>
  <c r="T50" i="78"/>
  <c r="S50" i="78"/>
  <c r="R50" i="78"/>
  <c r="Q50" i="78"/>
  <c r="P50" i="78"/>
  <c r="O50" i="78"/>
  <c r="N50" i="78"/>
  <c r="M50" i="78"/>
  <c r="T49" i="78"/>
  <c r="S49" i="78"/>
  <c r="R49" i="78"/>
  <c r="Q49" i="78"/>
  <c r="P49" i="78"/>
  <c r="O49" i="78"/>
  <c r="N49" i="78"/>
  <c r="M49" i="78"/>
  <c r="T48" i="78"/>
  <c r="S48" i="78"/>
  <c r="R48" i="78"/>
  <c r="Q48" i="78"/>
  <c r="P48" i="78"/>
  <c r="O48" i="78"/>
  <c r="N48" i="78"/>
  <c r="M48" i="78"/>
  <c r="P15" i="78"/>
  <c r="O15" i="78"/>
  <c r="P14" i="78"/>
  <c r="O14" i="78"/>
  <c r="P13" i="78"/>
  <c r="O13" i="78"/>
  <c r="P12" i="78"/>
  <c r="O12" i="78"/>
  <c r="Z11" i="78"/>
  <c r="P11" i="78"/>
  <c r="O11" i="78"/>
  <c r="P10" i="78"/>
  <c r="O10" i="78"/>
  <c r="P9" i="78"/>
  <c r="O9" i="78"/>
  <c r="Z8" i="78"/>
  <c r="P8" i="78"/>
  <c r="O8" i="78"/>
  <c r="P7" i="78"/>
  <c r="O7" i="78"/>
  <c r="P6" i="78"/>
  <c r="O6" i="78"/>
  <c r="P5" i="78"/>
  <c r="O5" i="78"/>
  <c r="P4" i="78"/>
  <c r="O4" i="78"/>
  <c r="J59" i="77"/>
  <c r="I59" i="77"/>
  <c r="I60" i="77" s="1"/>
  <c r="H59" i="77"/>
  <c r="J58" i="77"/>
  <c r="I58" i="77"/>
  <c r="H58" i="77"/>
  <c r="G58" i="77"/>
  <c r="K58" i="77" s="1"/>
  <c r="E58" i="77"/>
  <c r="D58" i="77"/>
  <c r="J57" i="77"/>
  <c r="I57" i="77"/>
  <c r="H57" i="77"/>
  <c r="D57" i="77"/>
  <c r="J56" i="77"/>
  <c r="I56" i="77"/>
  <c r="H56" i="77"/>
  <c r="D56" i="77"/>
  <c r="J55" i="77"/>
  <c r="I55" i="77"/>
  <c r="H55" i="77"/>
  <c r="D55" i="77"/>
  <c r="J54" i="77"/>
  <c r="I54" i="77"/>
  <c r="H54" i="77"/>
  <c r="D54" i="77"/>
  <c r="J53" i="77"/>
  <c r="I53" i="77"/>
  <c r="H53" i="77"/>
  <c r="D53" i="77"/>
  <c r="J52" i="77"/>
  <c r="I52" i="77"/>
  <c r="H52" i="77"/>
  <c r="D52" i="77"/>
  <c r="J51" i="77"/>
  <c r="I51" i="77"/>
  <c r="H51" i="77"/>
  <c r="D51" i="77"/>
  <c r="J50" i="77"/>
  <c r="I50" i="77"/>
  <c r="H50" i="77"/>
  <c r="D50" i="77"/>
  <c r="J49" i="77"/>
  <c r="I49" i="77"/>
  <c r="H49" i="77"/>
  <c r="AA47" i="77"/>
  <c r="AA46" i="77"/>
  <c r="AA45" i="77"/>
  <c r="AA44" i="77"/>
  <c r="J44" i="77"/>
  <c r="I44" i="77"/>
  <c r="AA43" i="77"/>
  <c r="J43" i="77"/>
  <c r="I43" i="77"/>
  <c r="L43" i="77" s="1"/>
  <c r="G43" i="77"/>
  <c r="AA42" i="77"/>
  <c r="J42" i="77"/>
  <c r="I42" i="77"/>
  <c r="AA41" i="77"/>
  <c r="J41" i="77"/>
  <c r="I41" i="77"/>
  <c r="L41" i="77" s="1"/>
  <c r="G41" i="77"/>
  <c r="AA40" i="77"/>
  <c r="J40" i="77"/>
  <c r="I40" i="77"/>
  <c r="AA39" i="77"/>
  <c r="J39" i="77"/>
  <c r="I39" i="77"/>
  <c r="L39" i="77" s="1"/>
  <c r="G39" i="77"/>
  <c r="AA38" i="77"/>
  <c r="J38" i="77"/>
  <c r="I38" i="77"/>
  <c r="AA37" i="77"/>
  <c r="J37" i="77"/>
  <c r="I37" i="77"/>
  <c r="L37" i="77" s="1"/>
  <c r="G37" i="77"/>
  <c r="AA36" i="77"/>
  <c r="J36" i="77"/>
  <c r="I36" i="77"/>
  <c r="AA35" i="77"/>
  <c r="J35" i="77"/>
  <c r="I35" i="77"/>
  <c r="H35" i="77"/>
  <c r="AA34" i="77"/>
  <c r="J34" i="77"/>
  <c r="I34" i="77"/>
  <c r="H34" i="77"/>
  <c r="AA33" i="77"/>
  <c r="J33" i="77"/>
  <c r="I33" i="77"/>
  <c r="H33" i="77"/>
  <c r="AA32" i="77"/>
  <c r="J32" i="77"/>
  <c r="I32" i="77"/>
  <c r="H32" i="77"/>
  <c r="AA31" i="77"/>
  <c r="J31" i="77"/>
  <c r="I31" i="77"/>
  <c r="H31" i="77"/>
  <c r="AA30" i="77"/>
  <c r="J30" i="77"/>
  <c r="I30" i="77"/>
  <c r="H30" i="77"/>
  <c r="AA29" i="77"/>
  <c r="J29" i="77"/>
  <c r="I29" i="77"/>
  <c r="H29" i="77"/>
  <c r="G29" i="77"/>
  <c r="AA28" i="77"/>
  <c r="J28" i="77"/>
  <c r="I28" i="77"/>
  <c r="H28" i="77"/>
  <c r="G28" i="77" s="1"/>
  <c r="F28" i="77" s="1"/>
  <c r="E28" i="77" s="1"/>
  <c r="AA27" i="77"/>
  <c r="J27" i="77"/>
  <c r="I27" i="77"/>
  <c r="H27" i="77"/>
  <c r="G27" i="77"/>
  <c r="AA26" i="77"/>
  <c r="J26" i="77"/>
  <c r="I26" i="77"/>
  <c r="H26" i="77"/>
  <c r="G26" i="77" s="1"/>
  <c r="F26" i="77" s="1"/>
  <c r="E26" i="77" s="1"/>
  <c r="AA25" i="77"/>
  <c r="J25" i="77"/>
  <c r="I25" i="77"/>
  <c r="H25" i="77"/>
  <c r="G25" i="77"/>
  <c r="AA24" i="77"/>
  <c r="J24" i="77"/>
  <c r="I24" i="77"/>
  <c r="H24" i="77"/>
  <c r="G24" i="77" s="1"/>
  <c r="F24" i="77" s="1"/>
  <c r="E24" i="77" s="1"/>
  <c r="AA23" i="77"/>
  <c r="J23" i="77"/>
  <c r="I23" i="77"/>
  <c r="H23" i="77"/>
  <c r="G23" i="77"/>
  <c r="AA22" i="77"/>
  <c r="J22" i="77"/>
  <c r="I22" i="77"/>
  <c r="H22" i="77"/>
  <c r="G22" i="77" s="1"/>
  <c r="F22" i="77" s="1"/>
  <c r="E22" i="77" s="1"/>
  <c r="AA21" i="77"/>
  <c r="J21" i="77"/>
  <c r="I21" i="77"/>
  <c r="H21" i="77"/>
  <c r="G21" i="77"/>
  <c r="AA20" i="77"/>
  <c r="J20" i="77"/>
  <c r="I20" i="77"/>
  <c r="H20" i="77"/>
  <c r="G20" i="77" s="1"/>
  <c r="F20" i="77" s="1"/>
  <c r="E20" i="77" s="1"/>
  <c r="AA19" i="77"/>
  <c r="J19" i="77"/>
  <c r="I19" i="77"/>
  <c r="H19" i="77"/>
  <c r="G19" i="77"/>
  <c r="AA18" i="77"/>
  <c r="J18" i="77"/>
  <c r="I18" i="77"/>
  <c r="H18" i="77"/>
  <c r="G18" i="77" s="1"/>
  <c r="F18" i="77" s="1"/>
  <c r="AA17" i="77"/>
  <c r="AA16" i="77"/>
  <c r="AA15" i="77"/>
  <c r="AA14" i="77"/>
  <c r="AA13" i="77"/>
  <c r="AA12" i="77"/>
  <c r="AA11" i="77"/>
  <c r="AA10" i="77"/>
  <c r="AA9" i="77"/>
  <c r="AA8" i="77"/>
  <c r="AA7" i="77"/>
  <c r="AA6" i="77"/>
  <c r="AA5" i="77"/>
  <c r="G879" i="76"/>
  <c r="F879" i="76"/>
  <c r="G878" i="76"/>
  <c r="F878" i="76"/>
  <c r="G877" i="76"/>
  <c r="F877" i="76"/>
  <c r="G876" i="76"/>
  <c r="F876" i="76"/>
  <c r="G875" i="76"/>
  <c r="F875" i="76"/>
  <c r="G874" i="76"/>
  <c r="F874" i="76"/>
  <c r="G873" i="76"/>
  <c r="F873" i="76"/>
  <c r="G872" i="76"/>
  <c r="F872" i="76"/>
  <c r="G871" i="76"/>
  <c r="F871" i="76"/>
  <c r="G870" i="76"/>
  <c r="F870" i="76"/>
  <c r="G869" i="76"/>
  <c r="F869" i="76"/>
  <c r="G868" i="76"/>
  <c r="F868" i="76"/>
  <c r="G867" i="76"/>
  <c r="F867" i="76"/>
  <c r="G866" i="76"/>
  <c r="F866" i="76"/>
  <c r="G865" i="76"/>
  <c r="F865" i="76"/>
  <c r="G864" i="76"/>
  <c r="F864" i="76"/>
  <c r="G863" i="76"/>
  <c r="F863" i="76"/>
  <c r="G862" i="76"/>
  <c r="F862" i="76"/>
  <c r="G861" i="76"/>
  <c r="F861" i="76"/>
  <c r="G860" i="76"/>
  <c r="F860" i="76"/>
  <c r="G859" i="76"/>
  <c r="F859" i="76"/>
  <c r="G858" i="76"/>
  <c r="F858" i="76"/>
  <c r="G857" i="76"/>
  <c r="F857" i="76"/>
  <c r="G856" i="76"/>
  <c r="F856" i="76"/>
  <c r="G855" i="76"/>
  <c r="F855" i="76"/>
  <c r="G854" i="76"/>
  <c r="F854" i="76"/>
  <c r="G853" i="76"/>
  <c r="F853" i="76"/>
  <c r="G852" i="76"/>
  <c r="F852" i="76"/>
  <c r="G851" i="76"/>
  <c r="F851" i="76"/>
  <c r="G850" i="76"/>
  <c r="F850" i="76"/>
  <c r="G849" i="76"/>
  <c r="F849" i="76"/>
  <c r="G848" i="76"/>
  <c r="F848" i="76"/>
  <c r="G847" i="76"/>
  <c r="F847" i="76"/>
  <c r="G846" i="76"/>
  <c r="F846" i="76"/>
  <c r="G845" i="76"/>
  <c r="F845" i="76"/>
  <c r="G844" i="76"/>
  <c r="F844" i="76"/>
  <c r="G843" i="76"/>
  <c r="F843" i="76"/>
  <c r="G842" i="76"/>
  <c r="F842" i="76"/>
  <c r="G841" i="76"/>
  <c r="F841" i="76"/>
  <c r="G840" i="76"/>
  <c r="F840" i="76"/>
  <c r="G839" i="76"/>
  <c r="F839" i="76"/>
  <c r="G838" i="76"/>
  <c r="F838" i="76"/>
  <c r="G837" i="76"/>
  <c r="F837" i="76"/>
  <c r="G836" i="76"/>
  <c r="F836" i="76"/>
  <c r="G835" i="76"/>
  <c r="F835" i="76"/>
  <c r="G834" i="76"/>
  <c r="F834" i="76"/>
  <c r="G833" i="76"/>
  <c r="F833" i="76"/>
  <c r="G832" i="76"/>
  <c r="F832" i="76"/>
  <c r="G831" i="76"/>
  <c r="F831" i="76"/>
  <c r="G830" i="76"/>
  <c r="F830" i="76"/>
  <c r="G829" i="76"/>
  <c r="F829" i="76"/>
  <c r="G828" i="76"/>
  <c r="F828" i="76"/>
  <c r="G827" i="76"/>
  <c r="F827" i="76"/>
  <c r="G826" i="76"/>
  <c r="F826" i="76"/>
  <c r="G825" i="76"/>
  <c r="F825" i="76"/>
  <c r="G824" i="76"/>
  <c r="F824" i="76"/>
  <c r="G823" i="76"/>
  <c r="F823" i="76"/>
  <c r="G822" i="76"/>
  <c r="F822" i="76"/>
  <c r="G821" i="76"/>
  <c r="F821" i="76"/>
  <c r="G820" i="76"/>
  <c r="F820" i="76"/>
  <c r="G819" i="76"/>
  <c r="F819" i="76"/>
  <c r="G818" i="76"/>
  <c r="F818" i="76"/>
  <c r="G817" i="76"/>
  <c r="F817" i="76"/>
  <c r="G816" i="76"/>
  <c r="F816" i="76"/>
  <c r="G815" i="76"/>
  <c r="F815" i="76"/>
  <c r="G814" i="76"/>
  <c r="F814" i="76"/>
  <c r="G813" i="76"/>
  <c r="F813" i="76"/>
  <c r="G812" i="76"/>
  <c r="F812" i="76"/>
  <c r="G811" i="76"/>
  <c r="F811" i="76"/>
  <c r="G810" i="76"/>
  <c r="F810" i="76"/>
  <c r="G809" i="76"/>
  <c r="F809" i="76"/>
  <c r="G808" i="76"/>
  <c r="F808" i="76"/>
  <c r="G807" i="76"/>
  <c r="F807" i="76"/>
  <c r="G806" i="76"/>
  <c r="F806" i="76"/>
  <c r="G805" i="76"/>
  <c r="F805" i="76"/>
  <c r="G804" i="76"/>
  <c r="F804" i="76"/>
  <c r="G803" i="76"/>
  <c r="F803" i="76"/>
  <c r="G802" i="76"/>
  <c r="F802" i="76"/>
  <c r="G801" i="76"/>
  <c r="F801" i="76"/>
  <c r="G800" i="76"/>
  <c r="F800" i="76"/>
  <c r="G799" i="76"/>
  <c r="F799" i="76"/>
  <c r="G798" i="76"/>
  <c r="F798" i="76"/>
  <c r="G797" i="76"/>
  <c r="F797" i="76"/>
  <c r="G796" i="76"/>
  <c r="F796" i="76"/>
  <c r="G795" i="76"/>
  <c r="F795" i="76"/>
  <c r="G794" i="76"/>
  <c r="F794" i="76"/>
  <c r="G793" i="76"/>
  <c r="F793" i="76"/>
  <c r="G792" i="76"/>
  <c r="F792" i="76"/>
  <c r="G791" i="76"/>
  <c r="F791" i="76"/>
  <c r="G790" i="76"/>
  <c r="F790" i="76"/>
  <c r="G789" i="76"/>
  <c r="F789" i="76"/>
  <c r="G788" i="76"/>
  <c r="F788" i="76"/>
  <c r="G787" i="76"/>
  <c r="F787" i="76"/>
  <c r="G786" i="76"/>
  <c r="F786" i="76"/>
  <c r="G785" i="76"/>
  <c r="F785" i="76"/>
  <c r="G784" i="76"/>
  <c r="F784" i="76"/>
  <c r="G783" i="76"/>
  <c r="F783" i="76"/>
  <c r="G782" i="76"/>
  <c r="F782" i="76"/>
  <c r="G781" i="76"/>
  <c r="F781" i="76"/>
  <c r="G780" i="76"/>
  <c r="F780" i="76"/>
  <c r="G779" i="76"/>
  <c r="F779" i="76"/>
  <c r="G778" i="76"/>
  <c r="F778" i="76"/>
  <c r="G777" i="76"/>
  <c r="F777" i="76"/>
  <c r="G776" i="76"/>
  <c r="F776" i="76"/>
  <c r="G775" i="76"/>
  <c r="F775" i="76"/>
  <c r="G774" i="76"/>
  <c r="F774" i="76"/>
  <c r="G773" i="76"/>
  <c r="F773" i="76"/>
  <c r="G772" i="76"/>
  <c r="F772" i="76"/>
  <c r="G771" i="76"/>
  <c r="F771" i="76"/>
  <c r="G770" i="76"/>
  <c r="F770" i="76"/>
  <c r="G769" i="76"/>
  <c r="F769" i="76"/>
  <c r="G768" i="76"/>
  <c r="F768" i="76"/>
  <c r="G767" i="76"/>
  <c r="F767" i="76"/>
  <c r="G766" i="76"/>
  <c r="F766" i="76"/>
  <c r="G765" i="76"/>
  <c r="F765" i="76"/>
  <c r="G764" i="76"/>
  <c r="F764" i="76"/>
  <c r="G763" i="76"/>
  <c r="F763" i="76"/>
  <c r="G762" i="76"/>
  <c r="F762" i="76"/>
  <c r="G761" i="76"/>
  <c r="F761" i="76"/>
  <c r="G760" i="76"/>
  <c r="F760" i="76"/>
  <c r="G759" i="76"/>
  <c r="F759" i="76"/>
  <c r="G758" i="76"/>
  <c r="F758" i="76"/>
  <c r="G757" i="76"/>
  <c r="F757" i="76"/>
  <c r="G756" i="76"/>
  <c r="F756" i="76"/>
  <c r="G755" i="76"/>
  <c r="F755" i="76"/>
  <c r="G754" i="76"/>
  <c r="F754" i="76"/>
  <c r="G753" i="76"/>
  <c r="F753" i="76"/>
  <c r="G752" i="76"/>
  <c r="F752" i="76"/>
  <c r="G751" i="76"/>
  <c r="F751" i="76"/>
  <c r="G750" i="76"/>
  <c r="F750" i="76"/>
  <c r="G749" i="76"/>
  <c r="F749" i="76"/>
  <c r="G748" i="76"/>
  <c r="F748" i="76"/>
  <c r="G747" i="76"/>
  <c r="F747" i="76"/>
  <c r="G746" i="76"/>
  <c r="F746" i="76"/>
  <c r="G745" i="76"/>
  <c r="F745" i="76"/>
  <c r="G744" i="76"/>
  <c r="F744" i="76"/>
  <c r="G743" i="76"/>
  <c r="F743" i="76"/>
  <c r="G742" i="76"/>
  <c r="F742" i="76"/>
  <c r="G741" i="76"/>
  <c r="F741" i="76"/>
  <c r="G740" i="76"/>
  <c r="F740" i="76"/>
  <c r="G739" i="76"/>
  <c r="F739" i="76"/>
  <c r="G738" i="76"/>
  <c r="F738" i="76"/>
  <c r="G737" i="76"/>
  <c r="F737" i="76"/>
  <c r="G736" i="76"/>
  <c r="F736" i="76"/>
  <c r="G735" i="76"/>
  <c r="F735" i="76"/>
  <c r="G734" i="76"/>
  <c r="F734" i="76"/>
  <c r="G733" i="76"/>
  <c r="F733" i="76"/>
  <c r="G732" i="76"/>
  <c r="F732" i="76"/>
  <c r="G731" i="76"/>
  <c r="F731" i="76"/>
  <c r="G730" i="76"/>
  <c r="F730" i="76"/>
  <c r="G729" i="76"/>
  <c r="F729" i="76"/>
  <c r="G728" i="76"/>
  <c r="F728" i="76"/>
  <c r="G727" i="76"/>
  <c r="F727" i="76"/>
  <c r="G726" i="76"/>
  <c r="F726" i="76"/>
  <c r="G725" i="76"/>
  <c r="F725" i="76"/>
  <c r="G724" i="76"/>
  <c r="F724" i="76"/>
  <c r="G723" i="76"/>
  <c r="F723" i="76"/>
  <c r="G722" i="76"/>
  <c r="F722" i="76"/>
  <c r="G721" i="76"/>
  <c r="F721" i="76"/>
  <c r="G720" i="76"/>
  <c r="F720" i="76"/>
  <c r="G719" i="76"/>
  <c r="F719" i="76"/>
  <c r="G718" i="76"/>
  <c r="F718" i="76"/>
  <c r="G717" i="76"/>
  <c r="F717" i="76"/>
  <c r="G716" i="76"/>
  <c r="F716" i="76"/>
  <c r="G715" i="76"/>
  <c r="F715" i="76"/>
  <c r="G714" i="76"/>
  <c r="F714" i="76"/>
  <c r="G713" i="76"/>
  <c r="F713" i="76"/>
  <c r="G712" i="76"/>
  <c r="F712" i="76"/>
  <c r="G711" i="76"/>
  <c r="F711" i="76"/>
  <c r="G710" i="76"/>
  <c r="F710" i="76"/>
  <c r="G709" i="76"/>
  <c r="F709" i="76"/>
  <c r="G708" i="76"/>
  <c r="F708" i="76"/>
  <c r="G707" i="76"/>
  <c r="F707" i="76"/>
  <c r="G706" i="76"/>
  <c r="F706" i="76"/>
  <c r="G705" i="76"/>
  <c r="F705" i="76"/>
  <c r="G704" i="76"/>
  <c r="F704" i="76"/>
  <c r="G703" i="76"/>
  <c r="F703" i="76"/>
  <c r="G702" i="76"/>
  <c r="F702" i="76"/>
  <c r="G701" i="76"/>
  <c r="F701" i="76"/>
  <c r="G700" i="76"/>
  <c r="F700" i="76"/>
  <c r="G699" i="76"/>
  <c r="F699" i="76"/>
  <c r="G698" i="76"/>
  <c r="F698" i="76"/>
  <c r="G697" i="76"/>
  <c r="F697" i="76"/>
  <c r="G696" i="76"/>
  <c r="F696" i="76"/>
  <c r="G695" i="76"/>
  <c r="F695" i="76"/>
  <c r="G694" i="76"/>
  <c r="F694" i="76"/>
  <c r="G693" i="76"/>
  <c r="F693" i="76"/>
  <c r="G692" i="76"/>
  <c r="F692" i="76"/>
  <c r="G691" i="76"/>
  <c r="F691" i="76"/>
  <c r="G690" i="76"/>
  <c r="F690" i="76"/>
  <c r="G689" i="76"/>
  <c r="F689" i="76"/>
  <c r="G688" i="76"/>
  <c r="F688" i="76"/>
  <c r="G687" i="76"/>
  <c r="F687" i="76"/>
  <c r="G686" i="76"/>
  <c r="F686" i="76"/>
  <c r="G685" i="76"/>
  <c r="F685" i="76"/>
  <c r="G684" i="76"/>
  <c r="F684" i="76"/>
  <c r="G683" i="76"/>
  <c r="F683" i="76"/>
  <c r="G682" i="76"/>
  <c r="F682" i="76"/>
  <c r="G681" i="76"/>
  <c r="F681" i="76"/>
  <c r="G680" i="76"/>
  <c r="F680" i="76"/>
  <c r="G679" i="76"/>
  <c r="F679" i="76"/>
  <c r="G678" i="76"/>
  <c r="F678" i="76"/>
  <c r="G677" i="76"/>
  <c r="F677" i="76"/>
  <c r="G676" i="76"/>
  <c r="F676" i="76"/>
  <c r="G675" i="76"/>
  <c r="F675" i="76"/>
  <c r="G674" i="76"/>
  <c r="F674" i="76"/>
  <c r="G673" i="76"/>
  <c r="F673" i="76"/>
  <c r="G672" i="76"/>
  <c r="F672" i="76"/>
  <c r="G671" i="76"/>
  <c r="F671" i="76"/>
  <c r="G670" i="76"/>
  <c r="F670" i="76"/>
  <c r="G669" i="76"/>
  <c r="F669" i="76"/>
  <c r="G668" i="76"/>
  <c r="F668" i="76"/>
  <c r="G667" i="76"/>
  <c r="F667" i="76"/>
  <c r="G666" i="76"/>
  <c r="F666" i="76"/>
  <c r="G665" i="76"/>
  <c r="F665" i="76"/>
  <c r="G664" i="76"/>
  <c r="F664" i="76"/>
  <c r="G663" i="76"/>
  <c r="F663" i="76"/>
  <c r="G662" i="76"/>
  <c r="F662" i="76"/>
  <c r="G661" i="76"/>
  <c r="F661" i="76"/>
  <c r="G660" i="76"/>
  <c r="F660" i="76"/>
  <c r="G659" i="76"/>
  <c r="F659" i="76"/>
  <c r="G658" i="76"/>
  <c r="F658" i="76"/>
  <c r="G657" i="76"/>
  <c r="F657" i="76"/>
  <c r="G656" i="76"/>
  <c r="F656" i="76"/>
  <c r="G655" i="76"/>
  <c r="F655" i="76"/>
  <c r="G654" i="76"/>
  <c r="F654" i="76"/>
  <c r="G653" i="76"/>
  <c r="F653" i="76"/>
  <c r="G652" i="76"/>
  <c r="F652" i="76"/>
  <c r="G651" i="76"/>
  <c r="F651" i="76"/>
  <c r="G650" i="76"/>
  <c r="F650" i="76"/>
  <c r="G649" i="76"/>
  <c r="F649" i="76"/>
  <c r="G648" i="76"/>
  <c r="F648" i="76"/>
  <c r="G647" i="76"/>
  <c r="F647" i="76"/>
  <c r="G646" i="76"/>
  <c r="F646" i="76"/>
  <c r="G645" i="76"/>
  <c r="F645" i="76"/>
  <c r="G644" i="76"/>
  <c r="F644" i="76"/>
  <c r="G643" i="76"/>
  <c r="F643" i="76"/>
  <c r="G642" i="76"/>
  <c r="F642" i="76"/>
  <c r="G641" i="76"/>
  <c r="F641" i="76"/>
  <c r="G640" i="76"/>
  <c r="F640" i="76"/>
  <c r="G639" i="76"/>
  <c r="F639" i="76"/>
  <c r="G638" i="76"/>
  <c r="F638" i="76"/>
  <c r="G637" i="76"/>
  <c r="F637" i="76"/>
  <c r="G636" i="76"/>
  <c r="F636" i="76"/>
  <c r="G635" i="76"/>
  <c r="F635" i="76"/>
  <c r="G634" i="76"/>
  <c r="F634" i="76"/>
  <c r="G633" i="76"/>
  <c r="F633" i="76"/>
  <c r="G632" i="76"/>
  <c r="F632" i="76"/>
  <c r="G631" i="76"/>
  <c r="F631" i="76"/>
  <c r="G630" i="76"/>
  <c r="F630" i="76"/>
  <c r="G629" i="76"/>
  <c r="F629" i="76"/>
  <c r="G628" i="76"/>
  <c r="F628" i="76"/>
  <c r="G627" i="76"/>
  <c r="F627" i="76"/>
  <c r="G626" i="76"/>
  <c r="F626" i="76"/>
  <c r="G625" i="76"/>
  <c r="F625" i="76"/>
  <c r="G624" i="76"/>
  <c r="F624" i="76"/>
  <c r="G623" i="76"/>
  <c r="F623" i="76"/>
  <c r="G622" i="76"/>
  <c r="F622" i="76"/>
  <c r="G621" i="76"/>
  <c r="F621" i="76"/>
  <c r="G620" i="76"/>
  <c r="F620" i="76"/>
  <c r="G619" i="76"/>
  <c r="F619" i="76"/>
  <c r="G618" i="76"/>
  <c r="F618" i="76"/>
  <c r="G617" i="76"/>
  <c r="F617" i="76"/>
  <c r="G616" i="76"/>
  <c r="F616" i="76"/>
  <c r="G615" i="76"/>
  <c r="F615" i="76"/>
  <c r="G614" i="76"/>
  <c r="F614" i="76"/>
  <c r="G613" i="76"/>
  <c r="F613" i="76"/>
  <c r="G612" i="76"/>
  <c r="F612" i="76"/>
  <c r="G611" i="76"/>
  <c r="F611" i="76"/>
  <c r="G610" i="76"/>
  <c r="F610" i="76"/>
  <c r="G609" i="76"/>
  <c r="F609" i="76"/>
  <c r="G608" i="76"/>
  <c r="F608" i="76"/>
  <c r="G607" i="76"/>
  <c r="F607" i="76"/>
  <c r="G606" i="76"/>
  <c r="F606" i="76"/>
  <c r="G605" i="76"/>
  <c r="F605" i="76"/>
  <c r="G604" i="76"/>
  <c r="F604" i="76"/>
  <c r="G603" i="76"/>
  <c r="F603" i="76"/>
  <c r="G602" i="76"/>
  <c r="F602" i="76"/>
  <c r="G601" i="76"/>
  <c r="F601" i="76"/>
  <c r="G600" i="76"/>
  <c r="F600" i="76"/>
  <c r="G599" i="76"/>
  <c r="F599" i="76"/>
  <c r="G598" i="76"/>
  <c r="F598" i="76"/>
  <c r="G597" i="76"/>
  <c r="F597" i="76"/>
  <c r="G596" i="76"/>
  <c r="F596" i="76"/>
  <c r="G595" i="76"/>
  <c r="F595" i="76"/>
  <c r="G594" i="76"/>
  <c r="F594" i="76"/>
  <c r="G593" i="76"/>
  <c r="F593" i="76"/>
  <c r="G592" i="76"/>
  <c r="F592" i="76"/>
  <c r="G591" i="76"/>
  <c r="F591" i="76"/>
  <c r="G590" i="76"/>
  <c r="F590" i="76"/>
  <c r="G589" i="76"/>
  <c r="F589" i="76"/>
  <c r="G588" i="76"/>
  <c r="F588" i="76"/>
  <c r="G587" i="76"/>
  <c r="F587" i="76"/>
  <c r="G586" i="76"/>
  <c r="F586" i="76"/>
  <c r="G585" i="76"/>
  <c r="F585" i="76"/>
  <c r="G584" i="76"/>
  <c r="F584" i="76"/>
  <c r="G583" i="76"/>
  <c r="F583" i="76"/>
  <c r="G582" i="76"/>
  <c r="F582" i="76"/>
  <c r="G581" i="76"/>
  <c r="F581" i="76"/>
  <c r="G580" i="76"/>
  <c r="F580" i="76"/>
  <c r="G579" i="76"/>
  <c r="F579" i="76"/>
  <c r="G578" i="76"/>
  <c r="F578" i="76"/>
  <c r="G577" i="76"/>
  <c r="F577" i="76"/>
  <c r="G576" i="76"/>
  <c r="F576" i="76"/>
  <c r="G575" i="76"/>
  <c r="F575" i="76"/>
  <c r="G574" i="76"/>
  <c r="F574" i="76"/>
  <c r="G573" i="76"/>
  <c r="F573" i="76"/>
  <c r="G572" i="76"/>
  <c r="F572" i="76"/>
  <c r="G571" i="76"/>
  <c r="F571" i="76"/>
  <c r="G570" i="76"/>
  <c r="F570" i="76"/>
  <c r="G569" i="76"/>
  <c r="F569" i="76"/>
  <c r="G568" i="76"/>
  <c r="F568" i="76"/>
  <c r="G567" i="76"/>
  <c r="F567" i="76"/>
  <c r="G566" i="76"/>
  <c r="F566" i="76"/>
  <c r="G565" i="76"/>
  <c r="F565" i="76"/>
  <c r="G564" i="76"/>
  <c r="F564" i="76"/>
  <c r="G563" i="76"/>
  <c r="F563" i="76"/>
  <c r="G562" i="76"/>
  <c r="F562" i="76"/>
  <c r="G561" i="76"/>
  <c r="F561" i="76"/>
  <c r="G560" i="76"/>
  <c r="F560" i="76"/>
  <c r="G559" i="76"/>
  <c r="F559" i="76"/>
  <c r="G558" i="76"/>
  <c r="F558" i="76"/>
  <c r="G557" i="76"/>
  <c r="F557" i="76"/>
  <c r="G556" i="76"/>
  <c r="F556" i="76"/>
  <c r="G555" i="76"/>
  <c r="F555" i="76"/>
  <c r="G554" i="76"/>
  <c r="F554" i="76"/>
  <c r="G553" i="76"/>
  <c r="F553" i="76"/>
  <c r="G552" i="76"/>
  <c r="F552" i="76"/>
  <c r="G551" i="76"/>
  <c r="F551" i="76"/>
  <c r="G550" i="76"/>
  <c r="F550" i="76"/>
  <c r="G549" i="76"/>
  <c r="F549" i="76"/>
  <c r="G548" i="76"/>
  <c r="F548" i="76"/>
  <c r="G547" i="76"/>
  <c r="F547" i="76"/>
  <c r="G546" i="76"/>
  <c r="F546" i="76"/>
  <c r="G545" i="76"/>
  <c r="F545" i="76"/>
  <c r="G544" i="76"/>
  <c r="F544" i="76"/>
  <c r="G543" i="76"/>
  <c r="F543" i="76"/>
  <c r="G542" i="76"/>
  <c r="F542" i="76"/>
  <c r="G541" i="76"/>
  <c r="F541" i="76"/>
  <c r="G540" i="76"/>
  <c r="F540" i="76"/>
  <c r="G539" i="76"/>
  <c r="F539" i="76"/>
  <c r="G538" i="76"/>
  <c r="F538" i="76"/>
  <c r="G537" i="76"/>
  <c r="F537" i="76"/>
  <c r="G536" i="76"/>
  <c r="F536" i="76"/>
  <c r="G535" i="76"/>
  <c r="F535" i="76"/>
  <c r="G534" i="76"/>
  <c r="F534" i="76"/>
  <c r="G533" i="76"/>
  <c r="F533" i="76"/>
  <c r="G532" i="76"/>
  <c r="F532" i="76"/>
  <c r="G531" i="76"/>
  <c r="F531" i="76"/>
  <c r="G530" i="76"/>
  <c r="F530" i="76"/>
  <c r="G529" i="76"/>
  <c r="F529" i="76"/>
  <c r="G528" i="76"/>
  <c r="F528" i="76"/>
  <c r="G527" i="76"/>
  <c r="F527" i="76"/>
  <c r="G526" i="76"/>
  <c r="F526" i="76"/>
  <c r="G525" i="76"/>
  <c r="F525" i="76"/>
  <c r="G524" i="76"/>
  <c r="F524" i="76"/>
  <c r="G523" i="76"/>
  <c r="F523" i="76"/>
  <c r="G522" i="76"/>
  <c r="F522" i="76"/>
  <c r="G521" i="76"/>
  <c r="F521" i="76"/>
  <c r="G520" i="76"/>
  <c r="F520" i="76"/>
  <c r="G519" i="76"/>
  <c r="F519" i="76"/>
  <c r="G518" i="76"/>
  <c r="F518" i="76"/>
  <c r="G517" i="76"/>
  <c r="F517" i="76"/>
  <c r="G516" i="76"/>
  <c r="F516" i="76"/>
  <c r="G515" i="76"/>
  <c r="F515" i="76"/>
  <c r="G514" i="76"/>
  <c r="F514" i="76"/>
  <c r="G513" i="76"/>
  <c r="F513" i="76"/>
  <c r="G512" i="76"/>
  <c r="F512" i="76"/>
  <c r="G511" i="76"/>
  <c r="F511" i="76"/>
  <c r="G510" i="76"/>
  <c r="F510" i="76"/>
  <c r="G509" i="76"/>
  <c r="F509" i="76"/>
  <c r="G508" i="76"/>
  <c r="F508" i="76"/>
  <c r="G507" i="76"/>
  <c r="F507" i="76"/>
  <c r="G506" i="76"/>
  <c r="F506" i="76"/>
  <c r="G505" i="76"/>
  <c r="F505" i="76"/>
  <c r="G504" i="76"/>
  <c r="F504" i="76"/>
  <c r="G503" i="76"/>
  <c r="F503" i="76"/>
  <c r="G502" i="76"/>
  <c r="F502" i="76"/>
  <c r="G501" i="76"/>
  <c r="F501" i="76"/>
  <c r="G500" i="76"/>
  <c r="F500" i="76"/>
  <c r="G499" i="76"/>
  <c r="F499" i="76"/>
  <c r="G498" i="76"/>
  <c r="F498" i="76"/>
  <c r="G497" i="76"/>
  <c r="F497" i="76"/>
  <c r="G496" i="76"/>
  <c r="F496" i="76"/>
  <c r="G495" i="76"/>
  <c r="F495" i="76"/>
  <c r="G494" i="76"/>
  <c r="F494" i="76"/>
  <c r="G493" i="76"/>
  <c r="F493" i="76"/>
  <c r="G492" i="76"/>
  <c r="F492" i="76"/>
  <c r="G491" i="76"/>
  <c r="F491" i="76"/>
  <c r="G490" i="76"/>
  <c r="F490" i="76"/>
  <c r="G489" i="76"/>
  <c r="F489" i="76"/>
  <c r="G488" i="76"/>
  <c r="F488" i="76"/>
  <c r="G487" i="76"/>
  <c r="F487" i="76"/>
  <c r="G486" i="76"/>
  <c r="F486" i="76"/>
  <c r="G485" i="76"/>
  <c r="F485" i="76"/>
  <c r="G484" i="76"/>
  <c r="F484" i="76"/>
  <c r="G483" i="76"/>
  <c r="F483" i="76"/>
  <c r="G482" i="76"/>
  <c r="F482" i="76"/>
  <c r="G481" i="76"/>
  <c r="F481" i="76"/>
  <c r="G480" i="76"/>
  <c r="F480" i="76"/>
  <c r="G479" i="76"/>
  <c r="F479" i="76"/>
  <c r="G478" i="76"/>
  <c r="F478" i="76"/>
  <c r="G477" i="76"/>
  <c r="F477" i="76"/>
  <c r="G476" i="76"/>
  <c r="F476" i="76"/>
  <c r="G475" i="76"/>
  <c r="F475" i="76"/>
  <c r="G474" i="76"/>
  <c r="F474" i="76"/>
  <c r="G473" i="76"/>
  <c r="F473" i="76"/>
  <c r="G472" i="76"/>
  <c r="F472" i="76"/>
  <c r="G471" i="76"/>
  <c r="F471" i="76"/>
  <c r="G470" i="76"/>
  <c r="F470" i="76"/>
  <c r="G469" i="76"/>
  <c r="F469" i="76"/>
  <c r="G468" i="76"/>
  <c r="F468" i="76"/>
  <c r="G467" i="76"/>
  <c r="F467" i="76"/>
  <c r="G466" i="76"/>
  <c r="F466" i="76"/>
  <c r="G465" i="76"/>
  <c r="F465" i="76"/>
  <c r="G464" i="76"/>
  <c r="F464" i="76"/>
  <c r="G463" i="76"/>
  <c r="F463" i="76"/>
  <c r="G462" i="76"/>
  <c r="F462" i="76"/>
  <c r="G461" i="76"/>
  <c r="F461" i="76"/>
  <c r="G460" i="76"/>
  <c r="F460" i="76"/>
  <c r="G459" i="76"/>
  <c r="F459" i="76"/>
  <c r="G458" i="76"/>
  <c r="F458" i="76"/>
  <c r="G457" i="76"/>
  <c r="F457" i="76"/>
  <c r="G456" i="76"/>
  <c r="F456" i="76"/>
  <c r="G455" i="76"/>
  <c r="F455" i="76"/>
  <c r="G454" i="76"/>
  <c r="F454" i="76"/>
  <c r="G453" i="76"/>
  <c r="F453" i="76"/>
  <c r="G452" i="76"/>
  <c r="F452" i="76"/>
  <c r="G451" i="76"/>
  <c r="F451" i="76"/>
  <c r="G450" i="76"/>
  <c r="F450" i="76"/>
  <c r="G449" i="76"/>
  <c r="F449" i="76"/>
  <c r="G448" i="76"/>
  <c r="F448" i="76"/>
  <c r="G447" i="76"/>
  <c r="F447" i="76"/>
  <c r="G446" i="76"/>
  <c r="F446" i="76"/>
  <c r="G445" i="76"/>
  <c r="F445" i="76"/>
  <c r="G444" i="76"/>
  <c r="F444" i="76"/>
  <c r="G443" i="76"/>
  <c r="F443" i="76"/>
  <c r="G442" i="76"/>
  <c r="F442" i="76"/>
  <c r="G441" i="76"/>
  <c r="F441" i="76"/>
  <c r="G440" i="76"/>
  <c r="F440" i="76"/>
  <c r="G439" i="76"/>
  <c r="F439" i="76"/>
  <c r="G438" i="76"/>
  <c r="F438" i="76"/>
  <c r="G437" i="76"/>
  <c r="F437" i="76"/>
  <c r="G436" i="76"/>
  <c r="F436" i="76"/>
  <c r="G435" i="76"/>
  <c r="F435" i="76"/>
  <c r="G434" i="76"/>
  <c r="F434" i="76"/>
  <c r="G433" i="76"/>
  <c r="F433" i="76"/>
  <c r="G432" i="76"/>
  <c r="F432" i="76"/>
  <c r="G431" i="76"/>
  <c r="F431" i="76"/>
  <c r="G430" i="76"/>
  <c r="F430" i="76"/>
  <c r="G429" i="76"/>
  <c r="F429" i="76"/>
  <c r="G428" i="76"/>
  <c r="F428" i="76"/>
  <c r="G427" i="76"/>
  <c r="F427" i="76"/>
  <c r="G426" i="76"/>
  <c r="F426" i="76"/>
  <c r="G425" i="76"/>
  <c r="F425" i="76"/>
  <c r="G424" i="76"/>
  <c r="F424" i="76"/>
  <c r="G423" i="76"/>
  <c r="F423" i="76"/>
  <c r="G422" i="76"/>
  <c r="F422" i="76"/>
  <c r="G421" i="76"/>
  <c r="F421" i="76"/>
  <c r="G420" i="76"/>
  <c r="F420" i="76"/>
  <c r="G419" i="76"/>
  <c r="F419" i="76"/>
  <c r="G418" i="76"/>
  <c r="F418" i="76"/>
  <c r="G417" i="76"/>
  <c r="F417" i="76"/>
  <c r="G416" i="76"/>
  <c r="F416" i="76"/>
  <c r="G415" i="76"/>
  <c r="F415" i="76"/>
  <c r="G414" i="76"/>
  <c r="F414" i="76"/>
  <c r="G413" i="76"/>
  <c r="F413" i="76"/>
  <c r="G412" i="76"/>
  <c r="F412" i="76"/>
  <c r="G411" i="76"/>
  <c r="F411" i="76"/>
  <c r="G410" i="76"/>
  <c r="F410" i="76"/>
  <c r="G409" i="76"/>
  <c r="F409" i="76"/>
  <c r="G408" i="76"/>
  <c r="F408" i="76"/>
  <c r="G407" i="76"/>
  <c r="F407" i="76"/>
  <c r="G406" i="76"/>
  <c r="F406" i="76"/>
  <c r="G405" i="76"/>
  <c r="F405" i="76"/>
  <c r="G404" i="76"/>
  <c r="F404" i="76"/>
  <c r="G403" i="76"/>
  <c r="F403" i="76"/>
  <c r="G402" i="76"/>
  <c r="F402" i="76"/>
  <c r="G401" i="76"/>
  <c r="F401" i="76"/>
  <c r="G400" i="76"/>
  <c r="F400" i="76"/>
  <c r="G399" i="76"/>
  <c r="F399" i="76"/>
  <c r="G398" i="76"/>
  <c r="F398" i="76"/>
  <c r="G397" i="76"/>
  <c r="F397" i="76"/>
  <c r="G396" i="76"/>
  <c r="F396" i="76"/>
  <c r="G395" i="76"/>
  <c r="F395" i="76"/>
  <c r="G394" i="76"/>
  <c r="F394" i="76"/>
  <c r="G393" i="76"/>
  <c r="F393" i="76"/>
  <c r="G392" i="76"/>
  <c r="F392" i="76"/>
  <c r="G391" i="76"/>
  <c r="F391" i="76"/>
  <c r="G390" i="76"/>
  <c r="F390" i="76"/>
  <c r="G389" i="76"/>
  <c r="F389" i="76"/>
  <c r="G388" i="76"/>
  <c r="F388" i="76"/>
  <c r="G387" i="76"/>
  <c r="F387" i="76"/>
  <c r="G386" i="76"/>
  <c r="F386" i="76"/>
  <c r="G385" i="76"/>
  <c r="F385" i="76"/>
  <c r="G384" i="76"/>
  <c r="F384" i="76"/>
  <c r="G383" i="76"/>
  <c r="F383" i="76"/>
  <c r="G382" i="76"/>
  <c r="F382" i="76"/>
  <c r="G381" i="76"/>
  <c r="F381" i="76"/>
  <c r="G380" i="76"/>
  <c r="F380" i="76"/>
  <c r="G379" i="76"/>
  <c r="F379" i="76"/>
  <c r="G378" i="76"/>
  <c r="F378" i="76"/>
  <c r="G377" i="76"/>
  <c r="F377" i="76"/>
  <c r="G376" i="76"/>
  <c r="F376" i="76"/>
  <c r="G375" i="76"/>
  <c r="F375" i="76"/>
  <c r="G374" i="76"/>
  <c r="F374" i="76"/>
  <c r="G373" i="76"/>
  <c r="F373" i="76"/>
  <c r="G372" i="76"/>
  <c r="F372" i="76"/>
  <c r="G371" i="76"/>
  <c r="F371" i="76"/>
  <c r="G370" i="76"/>
  <c r="F370" i="76"/>
  <c r="G369" i="76"/>
  <c r="F369" i="76"/>
  <c r="G368" i="76"/>
  <c r="F368" i="76"/>
  <c r="G367" i="76"/>
  <c r="F367" i="76"/>
  <c r="G366" i="76"/>
  <c r="F366" i="76"/>
  <c r="G365" i="76"/>
  <c r="F365" i="76"/>
  <c r="G364" i="76"/>
  <c r="F364" i="76"/>
  <c r="G363" i="76"/>
  <c r="F363" i="76"/>
  <c r="G362" i="76"/>
  <c r="F362" i="76"/>
  <c r="G361" i="76"/>
  <c r="F361" i="76"/>
  <c r="G360" i="76"/>
  <c r="F360" i="76"/>
  <c r="G359" i="76"/>
  <c r="F359" i="76"/>
  <c r="G358" i="76"/>
  <c r="F358" i="76"/>
  <c r="G357" i="76"/>
  <c r="F357" i="76"/>
  <c r="G356" i="76"/>
  <c r="F356" i="76"/>
  <c r="G355" i="76"/>
  <c r="F355" i="76"/>
  <c r="G354" i="76"/>
  <c r="F354" i="76"/>
  <c r="G353" i="76"/>
  <c r="F353" i="76"/>
  <c r="G352" i="76"/>
  <c r="F352" i="76"/>
  <c r="G351" i="76"/>
  <c r="F351" i="76"/>
  <c r="G350" i="76"/>
  <c r="F350" i="76"/>
  <c r="G349" i="76"/>
  <c r="F349" i="76"/>
  <c r="G348" i="76"/>
  <c r="F348" i="76"/>
  <c r="G347" i="76"/>
  <c r="F347" i="76"/>
  <c r="G346" i="76"/>
  <c r="F346" i="76"/>
  <c r="G345" i="76"/>
  <c r="F345" i="76"/>
  <c r="G344" i="76"/>
  <c r="F344" i="76"/>
  <c r="G343" i="76"/>
  <c r="F343" i="76"/>
  <c r="G342" i="76"/>
  <c r="F342" i="76"/>
  <c r="G341" i="76"/>
  <c r="F341" i="76"/>
  <c r="G340" i="76"/>
  <c r="F340" i="76"/>
  <c r="G339" i="76"/>
  <c r="F339" i="76"/>
  <c r="G338" i="76"/>
  <c r="F338" i="76"/>
  <c r="G337" i="76"/>
  <c r="F337" i="76"/>
  <c r="G336" i="76"/>
  <c r="F336" i="76"/>
  <c r="G335" i="76"/>
  <c r="F335" i="76"/>
  <c r="G334" i="76"/>
  <c r="F334" i="76"/>
  <c r="G333" i="76"/>
  <c r="F333" i="76"/>
  <c r="G332" i="76"/>
  <c r="F332" i="76"/>
  <c r="G331" i="76"/>
  <c r="F331" i="76"/>
  <c r="G330" i="76"/>
  <c r="F330" i="76"/>
  <c r="G329" i="76"/>
  <c r="F329" i="76"/>
  <c r="G328" i="76"/>
  <c r="F328" i="76"/>
  <c r="G327" i="76"/>
  <c r="F327" i="76"/>
  <c r="G326" i="76"/>
  <c r="F326" i="76"/>
  <c r="G325" i="76"/>
  <c r="F325" i="76"/>
  <c r="G324" i="76"/>
  <c r="F324" i="76"/>
  <c r="G323" i="76"/>
  <c r="F323" i="76"/>
  <c r="G322" i="76"/>
  <c r="F322" i="76"/>
  <c r="G321" i="76"/>
  <c r="F321" i="76"/>
  <c r="G320" i="76"/>
  <c r="F320" i="76"/>
  <c r="G319" i="76"/>
  <c r="F319" i="76"/>
  <c r="G318" i="76"/>
  <c r="F318" i="76"/>
  <c r="G317" i="76"/>
  <c r="F317" i="76"/>
  <c r="G316" i="76"/>
  <c r="F316" i="76"/>
  <c r="G315" i="76"/>
  <c r="F315" i="76"/>
  <c r="G314" i="76"/>
  <c r="F314" i="76"/>
  <c r="G313" i="76"/>
  <c r="F313" i="76"/>
  <c r="G312" i="76"/>
  <c r="F312" i="76"/>
  <c r="G311" i="76"/>
  <c r="F311" i="76"/>
  <c r="G310" i="76"/>
  <c r="F310" i="76"/>
  <c r="G309" i="76"/>
  <c r="F309" i="76"/>
  <c r="G308" i="76"/>
  <c r="F308" i="76"/>
  <c r="G307" i="76"/>
  <c r="F307" i="76"/>
  <c r="G306" i="76"/>
  <c r="F306" i="76"/>
  <c r="G305" i="76"/>
  <c r="F305" i="76"/>
  <c r="G304" i="76"/>
  <c r="F304" i="76"/>
  <c r="G303" i="76"/>
  <c r="F303" i="76"/>
  <c r="G302" i="76"/>
  <c r="F302" i="76"/>
  <c r="G301" i="76"/>
  <c r="F301" i="76"/>
  <c r="G300" i="76"/>
  <c r="F300" i="76"/>
  <c r="G299" i="76"/>
  <c r="F299" i="76"/>
  <c r="G298" i="76"/>
  <c r="F298" i="76"/>
  <c r="G297" i="76"/>
  <c r="F297" i="76"/>
  <c r="G296" i="76"/>
  <c r="F296" i="76"/>
  <c r="G295" i="76"/>
  <c r="F295" i="76"/>
  <c r="G294" i="76"/>
  <c r="F294" i="76"/>
  <c r="G293" i="76"/>
  <c r="F293" i="76"/>
  <c r="G292" i="76"/>
  <c r="F292" i="76"/>
  <c r="G291" i="76"/>
  <c r="F291" i="76"/>
  <c r="G290" i="76"/>
  <c r="F290" i="76"/>
  <c r="G289" i="76"/>
  <c r="F289" i="76"/>
  <c r="G288" i="76"/>
  <c r="F288" i="76"/>
  <c r="G287" i="76"/>
  <c r="F287" i="76"/>
  <c r="G286" i="76"/>
  <c r="F286" i="76"/>
  <c r="G285" i="76"/>
  <c r="F285" i="76"/>
  <c r="G284" i="76"/>
  <c r="F284" i="76"/>
  <c r="G283" i="76"/>
  <c r="F283" i="76"/>
  <c r="G282" i="76"/>
  <c r="F282" i="76"/>
  <c r="G281" i="76"/>
  <c r="F281" i="76"/>
  <c r="G280" i="76"/>
  <c r="F280" i="76"/>
  <c r="G279" i="76"/>
  <c r="F279" i="76"/>
  <c r="G278" i="76"/>
  <c r="F278" i="76"/>
  <c r="G277" i="76"/>
  <c r="F277" i="76"/>
  <c r="G276" i="76"/>
  <c r="F276" i="76"/>
  <c r="G275" i="76"/>
  <c r="F275" i="76"/>
  <c r="G274" i="76"/>
  <c r="F274" i="76"/>
  <c r="G273" i="76"/>
  <c r="F273" i="76"/>
  <c r="G272" i="76"/>
  <c r="F272" i="76"/>
  <c r="G271" i="76"/>
  <c r="F271" i="76"/>
  <c r="G270" i="76"/>
  <c r="F270" i="76"/>
  <c r="G269" i="76"/>
  <c r="F269" i="76"/>
  <c r="G268" i="76"/>
  <c r="F268" i="76"/>
  <c r="G267" i="76"/>
  <c r="F267" i="76"/>
  <c r="G266" i="76"/>
  <c r="F266" i="76"/>
  <c r="G265" i="76"/>
  <c r="F265" i="76"/>
  <c r="G264" i="76"/>
  <c r="F264" i="76"/>
  <c r="G263" i="76"/>
  <c r="F263" i="76"/>
  <c r="G262" i="76"/>
  <c r="F262" i="76"/>
  <c r="G261" i="76"/>
  <c r="F261" i="76"/>
  <c r="G260" i="76"/>
  <c r="F260" i="76"/>
  <c r="G259" i="76"/>
  <c r="F259" i="76"/>
  <c r="G258" i="76"/>
  <c r="F258" i="76"/>
  <c r="G257" i="76"/>
  <c r="F257" i="76"/>
  <c r="G256" i="76"/>
  <c r="F256" i="76"/>
  <c r="G255" i="76"/>
  <c r="F255" i="76"/>
  <c r="G254" i="76"/>
  <c r="F254" i="76"/>
  <c r="G253" i="76"/>
  <c r="F253" i="76"/>
  <c r="G252" i="76"/>
  <c r="F252" i="76"/>
  <c r="G251" i="76"/>
  <c r="F251" i="76"/>
  <c r="G250" i="76"/>
  <c r="F250" i="76"/>
  <c r="G249" i="76"/>
  <c r="F249" i="76"/>
  <c r="G248" i="76"/>
  <c r="F248" i="76"/>
  <c r="G247" i="76"/>
  <c r="F247" i="76"/>
  <c r="G246" i="76"/>
  <c r="F246" i="76"/>
  <c r="G245" i="76"/>
  <c r="F245" i="76"/>
  <c r="G244" i="76"/>
  <c r="F244" i="76"/>
  <c r="G243" i="76"/>
  <c r="F243" i="76"/>
  <c r="G242" i="76"/>
  <c r="F242" i="76"/>
  <c r="G241" i="76"/>
  <c r="F241" i="76"/>
  <c r="G240" i="76"/>
  <c r="F240" i="76"/>
  <c r="G239" i="76"/>
  <c r="F239" i="76"/>
  <c r="G238" i="76"/>
  <c r="F238" i="76"/>
  <c r="G237" i="76"/>
  <c r="F237" i="76"/>
  <c r="G236" i="76"/>
  <c r="F236" i="76"/>
  <c r="G235" i="76"/>
  <c r="F235" i="76"/>
  <c r="G234" i="76"/>
  <c r="F234" i="76"/>
  <c r="G233" i="76"/>
  <c r="F233" i="76"/>
  <c r="G232" i="76"/>
  <c r="F232" i="76"/>
  <c r="G231" i="76"/>
  <c r="F231" i="76"/>
  <c r="G230" i="76"/>
  <c r="F230" i="76"/>
  <c r="G229" i="76"/>
  <c r="F229" i="76"/>
  <c r="G228" i="76"/>
  <c r="F228" i="76"/>
  <c r="G227" i="76"/>
  <c r="F227" i="76"/>
  <c r="G226" i="76"/>
  <c r="F226" i="76"/>
  <c r="G225" i="76"/>
  <c r="F225" i="76"/>
  <c r="G224" i="76"/>
  <c r="F224" i="76"/>
  <c r="G223" i="76"/>
  <c r="F223" i="76"/>
  <c r="G222" i="76"/>
  <c r="F222" i="76"/>
  <c r="G221" i="76"/>
  <c r="F221" i="76"/>
  <c r="G220" i="76"/>
  <c r="F220" i="76"/>
  <c r="G219" i="76"/>
  <c r="F219" i="76"/>
  <c r="G218" i="76"/>
  <c r="F218" i="76"/>
  <c r="G217" i="76"/>
  <c r="F217" i="76"/>
  <c r="G216" i="76"/>
  <c r="F216" i="76"/>
  <c r="G215" i="76"/>
  <c r="F215" i="76"/>
  <c r="G214" i="76"/>
  <c r="F214" i="76"/>
  <c r="G213" i="76"/>
  <c r="F213" i="76"/>
  <c r="G212" i="76"/>
  <c r="F212" i="76"/>
  <c r="G211" i="76"/>
  <c r="F211" i="76"/>
  <c r="G210" i="76"/>
  <c r="F210" i="76"/>
  <c r="G209" i="76"/>
  <c r="F209" i="76"/>
  <c r="G208" i="76"/>
  <c r="F208" i="76"/>
  <c r="G207" i="76"/>
  <c r="F207" i="76"/>
  <c r="G206" i="76"/>
  <c r="F206" i="76"/>
  <c r="G205" i="76"/>
  <c r="F205" i="76"/>
  <c r="G204" i="76"/>
  <c r="F204" i="76"/>
  <c r="G203" i="76"/>
  <c r="F203" i="76"/>
  <c r="G202" i="76"/>
  <c r="F202" i="76"/>
  <c r="G201" i="76"/>
  <c r="F201" i="76"/>
  <c r="G200" i="76"/>
  <c r="F200" i="76"/>
  <c r="G199" i="76"/>
  <c r="F199" i="76"/>
  <c r="G198" i="76"/>
  <c r="F198" i="76"/>
  <c r="G197" i="76"/>
  <c r="F197" i="76"/>
  <c r="G196" i="76"/>
  <c r="F196" i="76"/>
  <c r="G195" i="76"/>
  <c r="F195" i="76"/>
  <c r="G194" i="76"/>
  <c r="F194" i="76"/>
  <c r="G193" i="76"/>
  <c r="F193" i="76"/>
  <c r="G192" i="76"/>
  <c r="F192" i="76"/>
  <c r="G191" i="76"/>
  <c r="F191" i="76"/>
  <c r="G190" i="76"/>
  <c r="F190" i="76"/>
  <c r="G189" i="76"/>
  <c r="F189" i="76"/>
  <c r="G188" i="76"/>
  <c r="F188" i="76"/>
  <c r="G187" i="76"/>
  <c r="F187" i="76"/>
  <c r="G186" i="76"/>
  <c r="F186" i="76"/>
  <c r="G185" i="76"/>
  <c r="F185" i="76"/>
  <c r="G184" i="76"/>
  <c r="F184" i="76"/>
  <c r="G183" i="76"/>
  <c r="F183" i="76"/>
  <c r="G182" i="76"/>
  <c r="F182" i="76"/>
  <c r="G181" i="76"/>
  <c r="F181" i="76"/>
  <c r="G180" i="76"/>
  <c r="F180" i="76"/>
  <c r="G179" i="76"/>
  <c r="F179" i="76"/>
  <c r="G178" i="76"/>
  <c r="F178" i="76"/>
  <c r="G177" i="76"/>
  <c r="F177" i="76"/>
  <c r="G176" i="76"/>
  <c r="F176" i="76"/>
  <c r="G175" i="76"/>
  <c r="F175" i="76"/>
  <c r="G174" i="76"/>
  <c r="F174" i="76"/>
  <c r="G173" i="76"/>
  <c r="F173" i="76"/>
  <c r="G172" i="76"/>
  <c r="F172" i="76"/>
  <c r="G171" i="76"/>
  <c r="F171" i="76"/>
  <c r="G170" i="76"/>
  <c r="F170" i="76"/>
  <c r="G169" i="76"/>
  <c r="F169" i="76"/>
  <c r="G168" i="76"/>
  <c r="F168" i="76"/>
  <c r="G167" i="76"/>
  <c r="F167" i="76"/>
  <c r="G166" i="76"/>
  <c r="F166" i="76"/>
  <c r="G165" i="76"/>
  <c r="F165" i="76"/>
  <c r="G164" i="76"/>
  <c r="F164" i="76"/>
  <c r="G163" i="76"/>
  <c r="F163" i="76"/>
  <c r="G162" i="76"/>
  <c r="F162" i="76"/>
  <c r="G161" i="76"/>
  <c r="F161" i="76"/>
  <c r="G160" i="76"/>
  <c r="F160" i="76"/>
  <c r="G159" i="76"/>
  <c r="F159" i="76"/>
  <c r="G158" i="76"/>
  <c r="F158" i="76"/>
  <c r="G157" i="76"/>
  <c r="F157" i="76"/>
  <c r="G156" i="76"/>
  <c r="F156" i="76"/>
  <c r="G155" i="76"/>
  <c r="F155" i="76"/>
  <c r="G154" i="76"/>
  <c r="F154" i="76"/>
  <c r="G153" i="76"/>
  <c r="F153" i="76"/>
  <c r="G152" i="76"/>
  <c r="F152" i="76"/>
  <c r="G151" i="76"/>
  <c r="F151" i="76"/>
  <c r="G150" i="76"/>
  <c r="F150" i="76"/>
  <c r="G149" i="76"/>
  <c r="F149" i="76"/>
  <c r="G148" i="76"/>
  <c r="F148" i="76"/>
  <c r="G147" i="76"/>
  <c r="F147" i="76"/>
  <c r="G146" i="76"/>
  <c r="F146" i="76"/>
  <c r="G145" i="76"/>
  <c r="F145" i="76"/>
  <c r="G144" i="76"/>
  <c r="F144" i="76"/>
  <c r="G143" i="76"/>
  <c r="F143" i="76"/>
  <c r="G142" i="76"/>
  <c r="F142" i="76"/>
  <c r="G141" i="76"/>
  <c r="F141" i="76"/>
  <c r="G140" i="76"/>
  <c r="F140" i="76"/>
  <c r="G139" i="76"/>
  <c r="F139" i="76"/>
  <c r="G138" i="76"/>
  <c r="F138" i="76"/>
  <c r="G137" i="76"/>
  <c r="F137" i="76"/>
  <c r="G136" i="76"/>
  <c r="F136" i="76"/>
  <c r="G135" i="76"/>
  <c r="F135" i="76"/>
  <c r="G134" i="76"/>
  <c r="F134" i="76"/>
  <c r="G133" i="76"/>
  <c r="F133" i="76"/>
  <c r="G132" i="76"/>
  <c r="F132" i="76"/>
  <c r="G131" i="76"/>
  <c r="F131" i="76"/>
  <c r="G130" i="76"/>
  <c r="F130" i="76"/>
  <c r="G129" i="76"/>
  <c r="F129" i="76"/>
  <c r="G128" i="76"/>
  <c r="F128" i="76"/>
  <c r="G127" i="76"/>
  <c r="F127" i="76"/>
  <c r="G126" i="76"/>
  <c r="F126" i="76"/>
  <c r="G125" i="76"/>
  <c r="F125" i="76"/>
  <c r="G124" i="76"/>
  <c r="F124" i="76"/>
  <c r="G123" i="76"/>
  <c r="F123" i="76"/>
  <c r="G122" i="76"/>
  <c r="F122" i="76"/>
  <c r="G121" i="76"/>
  <c r="F121" i="76"/>
  <c r="G120" i="76"/>
  <c r="F120" i="76"/>
  <c r="G119" i="76"/>
  <c r="F119" i="76"/>
  <c r="G118" i="76"/>
  <c r="F118" i="76"/>
  <c r="G117" i="76"/>
  <c r="F117" i="76"/>
  <c r="G116" i="76"/>
  <c r="F116" i="76"/>
  <c r="G115" i="76"/>
  <c r="F115" i="76"/>
  <c r="G114" i="76"/>
  <c r="F114" i="76"/>
  <c r="G113" i="76"/>
  <c r="F113" i="76"/>
  <c r="G112" i="76"/>
  <c r="F112" i="76"/>
  <c r="G111" i="76"/>
  <c r="F111" i="76"/>
  <c r="G110" i="76"/>
  <c r="F110" i="76"/>
  <c r="G109" i="76"/>
  <c r="F109" i="76"/>
  <c r="G108" i="76"/>
  <c r="F108" i="76"/>
  <c r="G107" i="76"/>
  <c r="F107" i="76"/>
  <c r="G106" i="76"/>
  <c r="F106" i="76"/>
  <c r="G105" i="76"/>
  <c r="F105" i="76"/>
  <c r="G104" i="76"/>
  <c r="F104" i="76"/>
  <c r="G103" i="76"/>
  <c r="F103" i="76"/>
  <c r="G102" i="76"/>
  <c r="F102" i="76"/>
  <c r="G101" i="76"/>
  <c r="F101" i="76"/>
  <c r="G100" i="76"/>
  <c r="F100" i="76"/>
  <c r="G99" i="76"/>
  <c r="F99" i="76"/>
  <c r="G98" i="76"/>
  <c r="F98" i="76"/>
  <c r="G97" i="76"/>
  <c r="F97" i="76"/>
  <c r="G96" i="76"/>
  <c r="F96" i="76"/>
  <c r="G95" i="76"/>
  <c r="F95" i="76"/>
  <c r="G94" i="76"/>
  <c r="F94" i="76"/>
  <c r="G93" i="76"/>
  <c r="F93" i="76"/>
  <c r="G92" i="76"/>
  <c r="F92" i="76"/>
  <c r="G91" i="76"/>
  <c r="F91" i="76"/>
  <c r="G90" i="76"/>
  <c r="F90" i="76"/>
  <c r="G89" i="76"/>
  <c r="F89" i="76"/>
  <c r="G88" i="76"/>
  <c r="F88" i="76"/>
  <c r="G87" i="76"/>
  <c r="F87" i="76"/>
  <c r="G86" i="76"/>
  <c r="F86" i="76"/>
  <c r="G85" i="76"/>
  <c r="F85" i="76"/>
  <c r="G84" i="76"/>
  <c r="F84" i="76"/>
  <c r="G83" i="76"/>
  <c r="F83" i="76"/>
  <c r="G82" i="76"/>
  <c r="F82" i="76"/>
  <c r="G81" i="76"/>
  <c r="F81" i="76"/>
  <c r="G80" i="76"/>
  <c r="F80" i="76"/>
  <c r="G79" i="76"/>
  <c r="F79" i="76"/>
  <c r="G78" i="76"/>
  <c r="F78" i="76"/>
  <c r="G77" i="76"/>
  <c r="F77" i="76"/>
  <c r="G76" i="76"/>
  <c r="F76" i="76"/>
  <c r="G75" i="76"/>
  <c r="F75" i="76"/>
  <c r="G74" i="76"/>
  <c r="F74" i="76"/>
  <c r="G73" i="76"/>
  <c r="F73" i="76"/>
  <c r="G72" i="76"/>
  <c r="F72" i="76"/>
  <c r="G71" i="76"/>
  <c r="F71" i="76"/>
  <c r="G70" i="76"/>
  <c r="F70" i="76"/>
  <c r="G69" i="76"/>
  <c r="F69" i="76"/>
  <c r="G68" i="76"/>
  <c r="F68" i="76"/>
  <c r="G67" i="76"/>
  <c r="F67" i="76"/>
  <c r="G66" i="76"/>
  <c r="F66" i="76"/>
  <c r="G65" i="76"/>
  <c r="F65" i="76"/>
  <c r="G64" i="76"/>
  <c r="F64" i="76"/>
  <c r="G63" i="76"/>
  <c r="F63" i="76"/>
  <c r="G62" i="76"/>
  <c r="F62" i="76"/>
  <c r="G61" i="76"/>
  <c r="F61" i="76"/>
  <c r="G60" i="76"/>
  <c r="F60" i="76"/>
  <c r="L55" i="76"/>
  <c r="L54" i="76"/>
  <c r="L53" i="76"/>
  <c r="L52" i="76"/>
  <c r="C52" i="76"/>
  <c r="B52" i="76"/>
  <c r="B53" i="76" s="1"/>
  <c r="L51" i="76"/>
  <c r="C51" i="76"/>
  <c r="B51" i="76"/>
  <c r="L50" i="76"/>
  <c r="L49" i="76"/>
  <c r="L48" i="76"/>
  <c r="L47" i="76"/>
  <c r="L46" i="76"/>
  <c r="L41" i="76"/>
  <c r="K39" i="76"/>
  <c r="L39" i="76" s="1"/>
  <c r="J39" i="76"/>
  <c r="K38" i="76"/>
  <c r="J38" i="76"/>
  <c r="K37" i="76"/>
  <c r="L37" i="76" s="1"/>
  <c r="J37" i="76"/>
  <c r="K36" i="76"/>
  <c r="J36" i="76"/>
  <c r="K35" i="76"/>
  <c r="L35" i="76" s="1"/>
  <c r="J35" i="76"/>
  <c r="K34" i="76"/>
  <c r="J34" i="76"/>
  <c r="K33" i="76"/>
  <c r="L33" i="76" s="1"/>
  <c r="J33" i="76"/>
  <c r="K32" i="76"/>
  <c r="J32" i="76"/>
  <c r="K31" i="76"/>
  <c r="L31" i="76" s="1"/>
  <c r="J31" i="76"/>
  <c r="K30" i="76"/>
  <c r="J30" i="76"/>
  <c r="V11" i="75"/>
  <c r="U11" i="75"/>
  <c r="T11" i="75"/>
  <c r="D6" i="75"/>
  <c r="C6" i="75"/>
  <c r="D5" i="75"/>
  <c r="C5" i="75"/>
  <c r="C4" i="75"/>
  <c r="C3" i="75"/>
  <c r="C65" i="74"/>
  <c r="D65" i="74" s="1"/>
  <c r="C60" i="74"/>
  <c r="D60" i="74" s="1"/>
  <c r="E55" i="74"/>
  <c r="E39" i="74"/>
  <c r="E38" i="74"/>
  <c r="E37" i="74"/>
  <c r="E36" i="74"/>
  <c r="E35" i="74"/>
  <c r="E34" i="74"/>
  <c r="E33" i="74"/>
  <c r="E32" i="74"/>
  <c r="E31" i="74"/>
  <c r="E30" i="74"/>
  <c r="E29" i="74"/>
  <c r="E28" i="74"/>
  <c r="E27" i="74"/>
  <c r="E26" i="74"/>
  <c r="E25" i="74"/>
  <c r="E24" i="74"/>
  <c r="E23" i="74"/>
  <c r="E22" i="74"/>
  <c r="E21" i="74"/>
  <c r="E20" i="74"/>
  <c r="E19" i="74"/>
  <c r="E18" i="74"/>
  <c r="E17" i="74"/>
  <c r="E16" i="74"/>
  <c r="E15" i="74"/>
  <c r="E14" i="74"/>
  <c r="E13" i="74"/>
  <c r="E12" i="74"/>
  <c r="E11" i="74"/>
  <c r="E10" i="74"/>
  <c r="E9" i="74"/>
  <c r="E8" i="74"/>
  <c r="E7" i="74"/>
  <c r="E6" i="74"/>
  <c r="E5" i="74"/>
  <c r="F19" i="77" l="1"/>
  <c r="E19" i="77" s="1"/>
  <c r="L19" i="77"/>
  <c r="F21" i="77"/>
  <c r="E21" i="77" s="1"/>
  <c r="L21" i="77"/>
  <c r="F23" i="77"/>
  <c r="E23" i="77" s="1"/>
  <c r="L23" i="77"/>
  <c r="F25" i="77"/>
  <c r="E25" i="77" s="1"/>
  <c r="L25" i="77"/>
  <c r="F27" i="77"/>
  <c r="E27" i="77" s="1"/>
  <c r="L27" i="77"/>
  <c r="F29" i="77"/>
  <c r="E29" i="77" s="1"/>
  <c r="L29" i="77"/>
  <c r="M58" i="77"/>
  <c r="L30" i="76"/>
  <c r="L32" i="76"/>
  <c r="L34" i="76"/>
  <c r="L36" i="76"/>
  <c r="L38" i="76"/>
  <c r="D52" i="76"/>
  <c r="L18" i="77"/>
  <c r="L20" i="77"/>
  <c r="L22" i="77"/>
  <c r="L24" i="77"/>
  <c r="L26" i="77"/>
  <c r="L28" i="77"/>
  <c r="J36" i="57"/>
  <c r="J42" i="57"/>
  <c r="J40" i="57"/>
  <c r="J38" i="57"/>
  <c r="J35" i="57"/>
  <c r="J43" i="57"/>
  <c r="J41" i="57"/>
  <c r="J39" i="57"/>
  <c r="J37" i="57"/>
  <c r="O25" i="68"/>
  <c r="K18" i="77"/>
  <c r="M18" i="77"/>
  <c r="K19" i="77"/>
  <c r="M19" i="77"/>
  <c r="K20" i="77"/>
  <c r="M20" i="77"/>
  <c r="K21" i="77"/>
  <c r="M21" i="77"/>
  <c r="K22" i="77"/>
  <c r="M22" i="77"/>
  <c r="K23" i="77"/>
  <c r="M23" i="77"/>
  <c r="K24" i="77"/>
  <c r="M24" i="77"/>
  <c r="K25" i="77"/>
  <c r="M25" i="77"/>
  <c r="K26" i="77"/>
  <c r="M26" i="77"/>
  <c r="K27" i="77"/>
  <c r="M27" i="77"/>
  <c r="K28" i="77"/>
  <c r="M28" i="77"/>
  <c r="K29" i="77"/>
  <c r="M29" i="77"/>
  <c r="G50" i="77"/>
  <c r="L50" i="77" s="1"/>
  <c r="G52" i="77"/>
  <c r="L52" i="77" s="1"/>
  <c r="G54" i="77"/>
  <c r="L54" i="77" s="1"/>
  <c r="G56" i="77"/>
  <c r="L56" i="77" s="1"/>
  <c r="G30" i="77"/>
  <c r="G31" i="77"/>
  <c r="K31" i="77" s="1"/>
  <c r="G32" i="77"/>
  <c r="G33" i="77"/>
  <c r="K33" i="77" s="1"/>
  <c r="G34" i="77"/>
  <c r="G35" i="77"/>
  <c r="K35" i="77" s="1"/>
  <c r="G36" i="77"/>
  <c r="K37" i="77"/>
  <c r="F37" i="77"/>
  <c r="E37" i="77" s="1"/>
  <c r="M37" i="77"/>
  <c r="L38" i="77"/>
  <c r="G38" i="77"/>
  <c r="K39" i="77"/>
  <c r="F39" i="77"/>
  <c r="E39" i="77" s="1"/>
  <c r="M39" i="77"/>
  <c r="G40" i="77"/>
  <c r="K41" i="77"/>
  <c r="F41" i="77"/>
  <c r="E41" i="77" s="1"/>
  <c r="M41" i="77"/>
  <c r="G42" i="77"/>
  <c r="L42" i="77" s="1"/>
  <c r="K43" i="77"/>
  <c r="F43" i="77"/>
  <c r="E43" i="77" s="1"/>
  <c r="M43" i="77"/>
  <c r="G44" i="77"/>
  <c r="G49" i="77"/>
  <c r="L49" i="77" s="1"/>
  <c r="K51" i="77"/>
  <c r="G51" i="77"/>
  <c r="L51" i="77" s="1"/>
  <c r="M51" i="77"/>
  <c r="G53" i="77"/>
  <c r="L53" i="77" s="1"/>
  <c r="K55" i="77"/>
  <c r="G55" i="77"/>
  <c r="L55" i="77" s="1"/>
  <c r="M55" i="77"/>
  <c r="G57" i="77"/>
  <c r="L57" i="77" s="1"/>
  <c r="L58" i="77"/>
  <c r="H60" i="77"/>
  <c r="G59" i="77"/>
  <c r="J60" i="77"/>
  <c r="M59" i="77"/>
  <c r="C53" i="76"/>
  <c r="M35" i="77" l="1"/>
  <c r="M33" i="77"/>
  <c r="M31" i="77"/>
  <c r="M56" i="77"/>
  <c r="K56" i="77"/>
  <c r="M52" i="77"/>
  <c r="K52" i="77"/>
  <c r="G60" i="77"/>
  <c r="L59" i="77"/>
  <c r="K44" i="77"/>
  <c r="M44" i="77"/>
  <c r="F44" i="77"/>
  <c r="E44" i="77" s="1"/>
  <c r="K40" i="77"/>
  <c r="M40" i="77"/>
  <c r="F40" i="77"/>
  <c r="E40" i="77" s="1"/>
  <c r="K36" i="77"/>
  <c r="M36" i="77"/>
  <c r="F36" i="77"/>
  <c r="E36" i="77" s="1"/>
  <c r="L34" i="77"/>
  <c r="F34" i="77"/>
  <c r="E34" i="77" s="1"/>
  <c r="L32" i="77"/>
  <c r="F32" i="77"/>
  <c r="E32" i="77" s="1"/>
  <c r="L30" i="77"/>
  <c r="F30" i="77"/>
  <c r="E30" i="77" s="1"/>
  <c r="H62" i="77"/>
  <c r="K59" i="77"/>
  <c r="H63" i="77"/>
  <c r="M57" i="77"/>
  <c r="K57" i="77"/>
  <c r="M53" i="77"/>
  <c r="K53" i="77"/>
  <c r="M49" i="77"/>
  <c r="K49" i="77"/>
  <c r="L44" i="77"/>
  <c r="K42" i="77"/>
  <c r="M42" i="77"/>
  <c r="F42" i="77"/>
  <c r="E42" i="77" s="1"/>
  <c r="L40" i="77"/>
  <c r="K38" i="77"/>
  <c r="M38" i="77"/>
  <c r="F38" i="77"/>
  <c r="E38" i="77" s="1"/>
  <c r="L36" i="77"/>
  <c r="L35" i="77"/>
  <c r="F35" i="77"/>
  <c r="E35" i="77" s="1"/>
  <c r="M34" i="77"/>
  <c r="K34" i="77"/>
  <c r="L33" i="77"/>
  <c r="F33" i="77"/>
  <c r="E33" i="77" s="1"/>
  <c r="M32" i="77"/>
  <c r="K32" i="77"/>
  <c r="L31" i="77"/>
  <c r="F31" i="77"/>
  <c r="E31" i="77" s="1"/>
  <c r="M30" i="77"/>
  <c r="K30" i="77"/>
  <c r="M54" i="77"/>
  <c r="K54" i="77"/>
  <c r="M50" i="77"/>
  <c r="K50" i="77"/>
  <c r="F28" i="67" l="1"/>
  <c r="F27" i="67"/>
  <c r="F26" i="67"/>
  <c r="F25" i="67"/>
  <c r="J23" i="68" l="1"/>
  <c r="K23" i="68" s="1"/>
  <c r="O23" i="68" s="1"/>
  <c r="J22" i="68"/>
  <c r="C59" i="64"/>
  <c r="K24" i="68" l="1"/>
  <c r="J21" i="68"/>
  <c r="L25" i="68" s="1"/>
  <c r="K22" i="68"/>
  <c r="J15" i="68"/>
  <c r="C58" i="64"/>
  <c r="C61" i="64" s="1"/>
  <c r="M23" i="68" l="1"/>
  <c r="O22" i="68"/>
  <c r="M24" i="68"/>
  <c r="O24" i="68"/>
  <c r="M25" i="68"/>
  <c r="F24" i="67"/>
  <c r="K21" i="68" l="1"/>
  <c r="J20" i="68"/>
  <c r="L24" i="68" s="1"/>
  <c r="C57" i="64"/>
  <c r="M22" i="68" l="1"/>
  <c r="O21" i="68"/>
  <c r="F21" i="67"/>
  <c r="F22" i="67"/>
  <c r="F23" i="67"/>
  <c r="J19" i="68"/>
  <c r="L23" i="68" s="1"/>
  <c r="J18" i="68"/>
  <c r="L22" i="68" s="1"/>
  <c r="J17" i="68"/>
  <c r="L21" i="68" s="1"/>
  <c r="J16" i="68"/>
  <c r="J14" i="68"/>
  <c r="J13" i="68"/>
  <c r="J12" i="68"/>
  <c r="J11" i="68"/>
  <c r="J7" i="68"/>
  <c r="J10" i="68"/>
  <c r="J9" i="68"/>
  <c r="J8" i="68"/>
  <c r="C56" i="64"/>
  <c r="L11" i="68" l="1"/>
  <c r="L12" i="68"/>
  <c r="L13" i="68"/>
  <c r="L14" i="68"/>
  <c r="L15" i="68"/>
  <c r="L16" i="68"/>
  <c r="L17" i="68"/>
  <c r="L18" i="68"/>
  <c r="L19" i="68"/>
  <c r="L20" i="68"/>
  <c r="K20" i="68"/>
  <c r="K19" i="68"/>
  <c r="O19" i="68" s="1"/>
  <c r="K18" i="68"/>
  <c r="O18" i="68" s="1"/>
  <c r="K17" i="68"/>
  <c r="O17" i="68" s="1"/>
  <c r="K16" i="68"/>
  <c r="O16" i="68" s="1"/>
  <c r="K15" i="68"/>
  <c r="O15" i="68" s="1"/>
  <c r="K14" i="68"/>
  <c r="O14" i="68" s="1"/>
  <c r="K13" i="68"/>
  <c r="O13" i="68" s="1"/>
  <c r="K12" i="68"/>
  <c r="O12" i="68" s="1"/>
  <c r="K11" i="68"/>
  <c r="O11" i="68" s="1"/>
  <c r="K10" i="68"/>
  <c r="O10" i="68" s="1"/>
  <c r="K9" i="68"/>
  <c r="O9" i="68" s="1"/>
  <c r="K8" i="68"/>
  <c r="O8" i="68" s="1"/>
  <c r="K7" i="68"/>
  <c r="O7" i="68" s="1"/>
  <c r="M21" i="68" l="1"/>
  <c r="O20" i="68"/>
  <c r="M8" i="68"/>
  <c r="M9" i="68"/>
  <c r="M10" i="68"/>
  <c r="M11" i="68"/>
  <c r="M12" i="68"/>
  <c r="M13" i="68"/>
  <c r="M14" i="68"/>
  <c r="M15" i="68"/>
  <c r="M16" i="68"/>
  <c r="M17" i="68"/>
  <c r="M18" i="68"/>
  <c r="M19" i="68"/>
  <c r="M20" i="68"/>
  <c r="C55" i="64"/>
  <c r="C54" i="64" l="1"/>
  <c r="F19" i="67" l="1"/>
  <c r="F20" i="67"/>
  <c r="C52" i="64" l="1"/>
  <c r="F3" i="67" l="1"/>
  <c r="F4" i="67"/>
  <c r="F5" i="67"/>
  <c r="F6" i="67"/>
  <c r="F7" i="67"/>
  <c r="F8" i="67"/>
  <c r="F9" i="67"/>
  <c r="F10" i="67"/>
  <c r="F11" i="67"/>
  <c r="F12" i="67"/>
  <c r="F13" i="67"/>
  <c r="F14" i="67"/>
  <c r="F15" i="67"/>
  <c r="F16" i="67"/>
  <c r="F17" i="67"/>
  <c r="F18" i="67"/>
  <c r="F2" i="67"/>
  <c r="O18" i="67" l="1"/>
  <c r="C49" i="64" l="1"/>
  <c r="C36" i="64" l="1"/>
  <c r="C37" i="64"/>
  <c r="C38" i="64"/>
  <c r="C39" i="64"/>
  <c r="C40" i="64"/>
  <c r="C41" i="64"/>
  <c r="C42" i="64"/>
  <c r="C43" i="64"/>
  <c r="C44" i="64"/>
  <c r="C45" i="64"/>
  <c r="C46" i="64"/>
  <c r="C47" i="64"/>
  <c r="C48" i="64"/>
  <c r="C35" i="64"/>
</calcChain>
</file>

<file path=xl/sharedStrings.xml><?xml version="1.0" encoding="utf-8"?>
<sst xmlns="http://schemas.openxmlformats.org/spreadsheetml/2006/main" count="4401" uniqueCount="1825">
  <si>
    <t>I</t>
  </si>
  <si>
    <t>II</t>
  </si>
  <si>
    <t>III</t>
  </si>
  <si>
    <t>IV</t>
  </si>
  <si>
    <t>Onderwerpen</t>
  </si>
  <si>
    <t>Perioden</t>
  </si>
  <si>
    <t>%</t>
  </si>
  <si>
    <t xml:space="preserve"> </t>
  </si>
  <si>
    <t>Omzet</t>
  </si>
  <si>
    <t/>
  </si>
  <si>
    <t>2013 1e kwartaal</t>
  </si>
  <si>
    <t>2013 2e kwartaal</t>
  </si>
  <si>
    <t>2013 3e kwartaal</t>
  </si>
  <si>
    <t>2013 4e kwartaal</t>
  </si>
  <si>
    <t>Personeelssterkte</t>
  </si>
  <si>
    <t>Economisch klimaat</t>
  </si>
  <si>
    <t>Hoveniers</t>
  </si>
  <si>
    <t>2014 2e kwartaal*</t>
  </si>
  <si>
    <t>Aantal</t>
  </si>
  <si>
    <t>nieuwe tabel</t>
  </si>
  <si>
    <t>2014 1e kwartaal*</t>
  </si>
  <si>
    <t>Hoveniersbedrijven</t>
  </si>
  <si>
    <t>Ondernemersvertrouwen</t>
  </si>
  <si>
    <t>Economisch 
klimaat</t>
  </si>
  <si>
    <t>Verkoop-
prijzen</t>
  </si>
  <si>
    <t>Personeels-
sterkte</t>
  </si>
  <si>
    <t>Verkoopprijzen</t>
  </si>
  <si>
    <t>StatLine: Uitgesproken faillissementen</t>
  </si>
  <si>
    <t>813 Hoveniersbedrijven</t>
  </si>
  <si>
    <t>joj leden VHG en segmenten</t>
  </si>
  <si>
    <t>Aantal bedrijven</t>
  </si>
  <si>
    <t>Aantal faillissementen</t>
  </si>
  <si>
    <t>Coen: belemmeringen</t>
  </si>
  <si>
    <t>Omzetontwikkeling zakelijke dienstverleners w.o. hoveniersbedrijven</t>
  </si>
  <si>
    <t>Indices</t>
  </si>
  <si>
    <t>VHG</t>
  </si>
  <si>
    <t>SBI 813</t>
  </si>
  <si>
    <t>Vestigingen</t>
  </si>
  <si>
    <t>2014*</t>
  </si>
  <si>
    <t>Bedrijfstakken/branches SBI 2008</t>
  </si>
  <si>
    <t>Regio's</t>
  </si>
  <si>
    <t>Friesland (PV)</t>
  </si>
  <si>
    <t>Drenthe (PV)</t>
  </si>
  <si>
    <t>Overijssel (PV)</t>
  </si>
  <si>
    <t>Flevoland (PV)</t>
  </si>
  <si>
    <t>Gelderland (PV)</t>
  </si>
  <si>
    <t>Utrecht (PV)</t>
  </si>
  <si>
    <t>Noord-Holland (PV)</t>
  </si>
  <si>
    <t>Zuid-Holland (PV)</t>
  </si>
  <si>
    <t>Zeeland (PV)</t>
  </si>
  <si>
    <t>Noord-Brabant (PV)</t>
  </si>
  <si>
    <t>Limburg (PV)</t>
  </si>
  <si>
    <t>FR</t>
  </si>
  <si>
    <t>DR</t>
  </si>
  <si>
    <t>OV</t>
  </si>
  <si>
    <t>FL</t>
  </si>
  <si>
    <t>GL</t>
  </si>
  <si>
    <t>UT</t>
  </si>
  <si>
    <t>NH</t>
  </si>
  <si>
    <t>ZH</t>
  </si>
  <si>
    <t>ZL</t>
  </si>
  <si>
    <t>NB</t>
  </si>
  <si>
    <t>GR</t>
  </si>
  <si>
    <t>LB</t>
  </si>
  <si>
    <t>Aantal uitgesproken faillissementen hoveniersbedrijven (813)</t>
  </si>
  <si>
    <t>aqua</t>
  </si>
  <si>
    <t>rood 29</t>
  </si>
  <si>
    <t>groen 188</t>
  </si>
  <si>
    <t>blauw 197</t>
  </si>
  <si>
    <t>oker</t>
  </si>
  <si>
    <t>rood 249</t>
  </si>
  <si>
    <t>groen 166</t>
  </si>
  <si>
    <t>blauw 28</t>
  </si>
  <si>
    <t>rood</t>
  </si>
  <si>
    <t>rood 239</t>
  </si>
  <si>
    <t>groen 65</t>
  </si>
  <si>
    <t>blauw 86</t>
  </si>
  <si>
    <t>bruin</t>
  </si>
  <si>
    <t>rood 187</t>
  </si>
  <si>
    <t>groen 133</t>
  </si>
  <si>
    <t>blauw 48</t>
  </si>
  <si>
    <t>Regionale kerncijfers Nederland</t>
  </si>
  <si>
    <t>Groningen (PV)</t>
  </si>
  <si>
    <t>2008</t>
  </si>
  <si>
    <t>2009</t>
  </si>
  <si>
    <t>2010</t>
  </si>
  <si>
    <t>2011</t>
  </si>
  <si>
    <t>2012</t>
  </si>
  <si>
    <t>2013</t>
  </si>
  <si>
    <t>2015*</t>
  </si>
  <si>
    <t>Bevolking</t>
  </si>
  <si>
    <t>Bevolkingssamenstelling op 1 januari</t>
  </si>
  <si>
    <t>Totale bevolking</t>
  </si>
  <si>
    <t>2014</t>
  </si>
  <si>
    <t>2015</t>
  </si>
  <si>
    <t>aantal</t>
  </si>
  <si>
    <t>Aantal vestigingen hoveniersbedrijven per 10.000 inwoners</t>
  </si>
  <si>
    <t>Conjunctuurenquête Nederland; kwartaal, bedrijfstakken</t>
  </si>
  <si>
    <t>Omzet en prijzen</t>
  </si>
  <si>
    <t>Omzet komende 3 maanden</t>
  </si>
  <si>
    <t>Verkoopprijzen/tarieven komende 3 mnd</t>
  </si>
  <si>
    <t>Personeelssterkte komende 3 maanden</t>
  </si>
  <si>
    <t>Economisch klimaat komende 3 maanden</t>
  </si>
  <si>
    <t>Bedrijfstakken/branches</t>
  </si>
  <si>
    <t>2014 1e kwartaal</t>
  </si>
  <si>
    <t>2014 2e kwartaal</t>
  </si>
  <si>
    <t>2014 3e kwartaal</t>
  </si>
  <si>
    <t>2014 4e kwartaal</t>
  </si>
  <si>
    <t>2015 1e kwartaal</t>
  </si>
  <si>
    <t>2015 2e kwartaal</t>
  </si>
  <si>
    <t>Saldo omzet komende 3 maanden</t>
  </si>
  <si>
    <t>Saldo verkooppr./tarieven komende 3 mnd</t>
  </si>
  <si>
    <t>Saldo personeelssterkte komende 3 mnd</t>
  </si>
  <si>
    <t>Saldo economisch klimaat komende 3 mnd</t>
  </si>
  <si>
    <t>Hoveniersbedrijven (SBI 813)</t>
  </si>
  <si>
    <t>Onvoldoende vraag</t>
  </si>
  <si>
    <t>Tekort aan arbeidskrachten</t>
  </si>
  <si>
    <t>Financiële beperkingen</t>
  </si>
  <si>
    <t>Weersomstandigheden</t>
  </si>
  <si>
    <t>Andere oorzaken</t>
  </si>
  <si>
    <t>Opdrachten/orders</t>
  </si>
  <si>
    <t>Concurrentiepositie</t>
  </si>
  <si>
    <t>Waarde orderontvangst komende 3 maanden</t>
  </si>
  <si>
    <t>Waarde te plaatsen orders komende 3 mnd</t>
  </si>
  <si>
    <t>Nederlandse markt</t>
  </si>
  <si>
    <t>Saldo orderontvangst komende 3 maanden</t>
  </si>
  <si>
    <t>Saldo inkoop orders komende 3 mnd</t>
  </si>
  <si>
    <t>Saldo concurrentiepositie</t>
  </si>
  <si>
    <t>Periode</t>
  </si>
  <si>
    <t>2012 4e kwartaal</t>
  </si>
  <si>
    <t>2012 3e kwartaal</t>
  </si>
  <si>
    <t>2012 2e kwartaal</t>
  </si>
  <si>
    <t>2012 1e kwartaal</t>
  </si>
  <si>
    <t>2014 3e kwartaal*</t>
  </si>
  <si>
    <t>2014 4e kwartaal*</t>
  </si>
  <si>
    <t>2015 1e kwartaal*</t>
  </si>
  <si>
    <t>Onderwerpen_1</t>
  </si>
  <si>
    <t>Onderwerpen_2</t>
  </si>
  <si>
    <t>Onderwerpen_3</t>
  </si>
  <si>
    <t>Bedrijfstak/branches (SBI 2008)</t>
  </si>
  <si>
    <t>Inkoopwaarde omzet</t>
  </si>
  <si>
    <t>Bedrijfskosten</t>
  </si>
  <si>
    <t>x mln euro</t>
  </si>
  <si>
    <t>Personele kosten</t>
  </si>
  <si>
    <t>Totaal</t>
  </si>
  <si>
    <t>Huisvestingskosten</t>
  </si>
  <si>
    <t>Overige bedrijfskosten</t>
  </si>
  <si>
    <t>Afschrijvingen op vaste activa</t>
  </si>
  <si>
    <t>Dienstverlening; arbeids- en financiële gegevens, per branche, SBI 2008</t>
  </si>
  <si>
    <t>Banen</t>
  </si>
  <si>
    <t>Werknemer</t>
  </si>
  <si>
    <t>x 1 000</t>
  </si>
  <si>
    <t>x</t>
  </si>
  <si>
    <t>.</t>
  </si>
  <si>
    <t>Werkzame persoon</t>
  </si>
  <si>
    <t>Arbeidsvolume</t>
  </si>
  <si>
    <t>Kostenstructuur van de hoveniersbedrijven (SBI 813)</t>
  </si>
  <si>
    <t xml:space="preserve">Afschrijvingen </t>
  </si>
  <si>
    <t>Consumentenvertrouwen</t>
  </si>
  <si>
    <t>2011 januari</t>
  </si>
  <si>
    <t>2011 april</t>
  </si>
  <si>
    <t>2011 juli</t>
  </si>
  <si>
    <t>2011 oktober</t>
  </si>
  <si>
    <t>2012 januari</t>
  </si>
  <si>
    <t>2012 april</t>
  </si>
  <si>
    <t>2012 juli</t>
  </si>
  <si>
    <t>2012 oktober</t>
  </si>
  <si>
    <t>2013 januari</t>
  </si>
  <si>
    <t>2013 april</t>
  </si>
  <si>
    <t>2013 juli</t>
  </si>
  <si>
    <t>2013 oktober</t>
  </si>
  <si>
    <t>2014 januari</t>
  </si>
  <si>
    <t>2014 april</t>
  </si>
  <si>
    <t>2014 juli</t>
  </si>
  <si>
    <t>2014 oktober</t>
  </si>
  <si>
    <t>2015 januari</t>
  </si>
  <si>
    <t>2015 april</t>
  </si>
  <si>
    <t>Vertrouwen</t>
  </si>
  <si>
    <t>2011 1e kwartaal</t>
  </si>
  <si>
    <t>2011 2e kwartaal</t>
  </si>
  <si>
    <t>2011 3e kwartaal</t>
  </si>
  <si>
    <t>2011 4e kwartaal</t>
  </si>
  <si>
    <t>Vertrouwen zakelijke dienstverleners en consumenten</t>
  </si>
  <si>
    <t>2010 1e kwartaal</t>
  </si>
  <si>
    <t>2010 2e kwartaal</t>
  </si>
  <si>
    <t>2010 3e kwartaal</t>
  </si>
  <si>
    <t>2010 4e kwartaal</t>
  </si>
  <si>
    <t>Vakgroep Boomspecialisten</t>
  </si>
  <si>
    <t>Vakgroep Dak- en Gevelb.spec. &amp; Groenvoorzieners</t>
  </si>
  <si>
    <t>Vakgroep Hoveniers</t>
  </si>
  <si>
    <t>Vakgroep Interieurbeplanters</t>
  </si>
  <si>
    <t>Segmenten</t>
  </si>
  <si>
    <t>Boomspecialisten</t>
  </si>
  <si>
    <t>Interieurbeplanters</t>
  </si>
  <si>
    <t>Dak-gevel en groenvz</t>
  </si>
  <si>
    <t>Leden VHG</t>
  </si>
  <si>
    <t>Orders</t>
  </si>
  <si>
    <t xml:space="preserve">Personeel </t>
  </si>
  <si>
    <t>Winst</t>
  </si>
  <si>
    <t>Personeelskosten</t>
  </si>
  <si>
    <t>http://statline.cbs.nl/Statweb/publication/?DM=SLNL&amp;PA=81578NED&amp;D1=0&amp;D2=1165&amp;D3=0,6-17&amp;D4=l&amp;HDR=T,G3,G2&amp;STB=G1&amp;VW=T</t>
  </si>
  <si>
    <t>http://statline.cbs.nl/Statweb/publication/?DM=SLNL&amp;PA=81589NED&amp;D1=a&amp;D2=1190&amp;D3=32&amp;VW=T</t>
  </si>
  <si>
    <t>Bedrijven; branche (SBI 2008)</t>
  </si>
  <si>
    <t>Totaal bedrijven</t>
  </si>
  <si>
    <t>Bedrijfsgrootte</t>
  </si>
  <si>
    <t>1 werkzaam persoon</t>
  </si>
  <si>
    <t>2 werkzame personen</t>
  </si>
  <si>
    <t>3 tot 5 werkzame personen</t>
  </si>
  <si>
    <t>5 tot 10 werkzame personen</t>
  </si>
  <si>
    <t>10 tot 20 werkzame personen</t>
  </si>
  <si>
    <t>20 tot 50 werkzame personen</t>
  </si>
  <si>
    <t>50 tot 100 werkzame personen</t>
  </si>
  <si>
    <t>100 werkzame personen of meer</t>
  </si>
  <si>
    <t>Rechtsvorm</t>
  </si>
  <si>
    <t>Natuurlijke personen</t>
  </si>
  <si>
    <t>Rechtspersonen</t>
  </si>
  <si>
    <t>Totaal leden VHG</t>
  </si>
  <si>
    <t xml:space="preserve">Vertrouwen zakelijke dienstverlening </t>
  </si>
  <si>
    <t>index Leden VHG</t>
  </si>
  <si>
    <t>index SBI 813</t>
  </si>
  <si>
    <t xml:space="preserve">Omzetontwikkelingen deelmarkten VHG </t>
  </si>
  <si>
    <t>2015-q1</t>
  </si>
  <si>
    <t>2015-q2</t>
  </si>
  <si>
    <t>2015 3e kwartaal</t>
  </si>
  <si>
    <t>2015 juli</t>
  </si>
  <si>
    <t>Voorraad woningen en niet-woningen; mutaties, gebruiksfunctie, regio</t>
  </si>
  <si>
    <t>Gebruiksfunctie</t>
  </si>
  <si>
    <t>Woning</t>
  </si>
  <si>
    <t>Nieuwbouw</t>
  </si>
  <si>
    <t>Nederland</t>
  </si>
  <si>
    <t>Aantal nieuwbouwwoningen opgeleverd</t>
  </si>
  <si>
    <t>Zeeland</t>
  </si>
  <si>
    <t>Onderwerpen_4</t>
  </si>
  <si>
    <t>Bedrijfsopbrengsten</t>
  </si>
  <si>
    <t>Netto-omzet</t>
  </si>
  <si>
    <t>Overige bedrijfsopbrengsten</t>
  </si>
  <si>
    <t>Brutolonen</t>
  </si>
  <si>
    <t>Sociale premies ten laste van werkgevers</t>
  </si>
  <si>
    <t>Sociale verzekeringspremies werkgever</t>
  </si>
  <si>
    <t>Premies pensioen, vut/ inkoopsommen</t>
  </si>
  <si>
    <t>Overige sociale lasten</t>
  </si>
  <si>
    <t>Overige personele kosten</t>
  </si>
  <si>
    <t>Kosten energieverbruik</t>
  </si>
  <si>
    <t>Kosten apparatuur en inventaris</t>
  </si>
  <si>
    <t>Kosten vervoermiddelen</t>
  </si>
  <si>
    <t>Verkoopkosten</t>
  </si>
  <si>
    <t>Communicatiekosten</t>
  </si>
  <si>
    <t>Kosten van overige diensten</t>
  </si>
  <si>
    <t>Niet eerder genoemde bedrijfskosten</t>
  </si>
  <si>
    <t>Bedrijfsresultaat</t>
  </si>
  <si>
    <t>Saldo financiële baten en lasten</t>
  </si>
  <si>
    <t>Saldo voorzieningen</t>
  </si>
  <si>
    <t>Saldo buitengewone baten en lasten</t>
  </si>
  <si>
    <t>Resultaat voor belastingen</t>
  </si>
  <si>
    <t>Dalende trend aantal faillissementen</t>
  </si>
  <si>
    <t>In het eerste kwartaal van 2015 zijn er twee faillissementen uitgesproken binnen de hoveniersbranche. Dit is het laagste aantal sinds 2009. Een jaar eerder gingen er in het eerste kwartaal nog 10 bedrijven failliet. Sindsdien is het aantal elk kwartaal afgenomen. Binnen de zakelijke dienstverlening als geheel werden er in het eerste kwartaal ook minder bedrijven failliet verklaard dan een jaar eerder. Wel lag het aantal faillissementen hoger dan een kwartaal eerder. In het eerste kwartaal waren er 8885 hoveniersbedrijven,  iets minder dan het aantal vestigingen. Een bedrijf kan  meerdere vestigingen hebben. Ruim 70 procent van het aantal bedrijven telt 1 werkzame persoon. In minder dan vier procent van de bedrijven werken meer dan 10 personen.</t>
  </si>
  <si>
    <t>2007 1e kwartaal</t>
  </si>
  <si>
    <t>2007 2e kwartaal</t>
  </si>
  <si>
    <t>2007 3e kwartaal</t>
  </si>
  <si>
    <t>2007 4e kwartaal</t>
  </si>
  <si>
    <t>2008 1e kwartaal</t>
  </si>
  <si>
    <t>2008 2e kwartaal</t>
  </si>
  <si>
    <t>2008 3e kwartaal</t>
  </si>
  <si>
    <t>2008 4e kwartaal</t>
  </si>
  <si>
    <t>2009 1e kwartaal</t>
  </si>
  <si>
    <t>2009 2e kwartaal</t>
  </si>
  <si>
    <t>2009 3e kwartaal</t>
  </si>
  <si>
    <t>2009 4e kwartaal</t>
  </si>
  <si>
    <t>2015 2e kwartaal*</t>
  </si>
  <si>
    <t>2015 3e kwartaal*</t>
  </si>
  <si>
    <t>1 werkzame persoon</t>
  </si>
  <si>
    <t>2-5 werkzame personen</t>
  </si>
  <si>
    <t>Aantal hoveniersbedrijven naar bedrijfsgrootte</t>
  </si>
  <si>
    <t>Opheffingen</t>
  </si>
  <si>
    <t>Oprichtingen</t>
  </si>
  <si>
    <t>Groenvoorzieners incl. dak-&amp; gevelbegroeners</t>
  </si>
  <si>
    <t>2015-q3</t>
  </si>
  <si>
    <t>2015-q4</t>
  </si>
  <si>
    <t>joj sbi 813, M-N</t>
  </si>
  <si>
    <t>Aantal vestigingen per provincie</t>
  </si>
  <si>
    <t>Kosten en werkgelegenheid (PS)</t>
  </si>
  <si>
    <t>Seizoenspatroon (indices, kok per vakgroep)</t>
  </si>
  <si>
    <t>Coen: orders, inkoop orders, concurrentiepositie</t>
  </si>
  <si>
    <t>Coen: econ.klimaat, omzet, prijzen, personeel</t>
  </si>
  <si>
    <t>Nieuwbouwfasen woningen, niet-woningen</t>
  </si>
  <si>
    <t>Aantal bedrijven per GK</t>
  </si>
  <si>
    <t>Nieuwbouwwoningen opgeleverd</t>
  </si>
  <si>
    <t>Vertrouwen zkl.dvl en consumenten</t>
  </si>
  <si>
    <t>2015 4e kwartaal</t>
  </si>
  <si>
    <t>2015 oktober</t>
  </si>
  <si>
    <t>Naam</t>
  </si>
  <si>
    <t>Aantal oprichtingen en opheffingen</t>
  </si>
  <si>
    <t>Orderontvangst</t>
  </si>
  <si>
    <t>Inkooporders</t>
  </si>
  <si>
    <t>Aantal vergunningen nieuwbouwwoningen</t>
  </si>
  <si>
    <t>2016 1e kwartaal</t>
  </si>
  <si>
    <t>2016 januari</t>
  </si>
  <si>
    <t>2007</t>
  </si>
  <si>
    <t>&gt; 5 werkzame personen</t>
  </si>
  <si>
    <t>2015 4e kwartaal*</t>
  </si>
  <si>
    <t>2016 1e kwartaal*</t>
  </si>
  <si>
    <t>n</t>
  </si>
  <si>
    <t>2016 2e kwartaal*</t>
  </si>
  <si>
    <t>2016 2e kwartaal</t>
  </si>
  <si>
    <t>2016 april</t>
  </si>
  <si>
    <t>1996 mei</t>
  </si>
  <si>
    <t>1996 juni</t>
  </si>
  <si>
    <t>1996 juli</t>
  </si>
  <si>
    <t>1996 augustus</t>
  </si>
  <si>
    <t>1996 september</t>
  </si>
  <si>
    <t>1996 oktober</t>
  </si>
  <si>
    <t>1996 november</t>
  </si>
  <si>
    <t>1996 december</t>
  </si>
  <si>
    <t>1997 januari</t>
  </si>
  <si>
    <t>1997 februari</t>
  </si>
  <si>
    <t>1997 maart</t>
  </si>
  <si>
    <t>1997 april</t>
  </si>
  <si>
    <t>1997 mei</t>
  </si>
  <si>
    <t>1997 juni</t>
  </si>
  <si>
    <t>1997 juli</t>
  </si>
  <si>
    <t>1997 augustus</t>
  </si>
  <si>
    <t>1997 september</t>
  </si>
  <si>
    <t>1997 oktober</t>
  </si>
  <si>
    <t>1997 november</t>
  </si>
  <si>
    <t>1997 december</t>
  </si>
  <si>
    <t>1998 januari</t>
  </si>
  <si>
    <t>1998 februari</t>
  </si>
  <si>
    <t>1998 maart</t>
  </si>
  <si>
    <t>1998 april</t>
  </si>
  <si>
    <t>1998 mei</t>
  </si>
  <si>
    <t>1998 juni</t>
  </si>
  <si>
    <t>1998 juli</t>
  </si>
  <si>
    <t>1998 augustus</t>
  </si>
  <si>
    <t>1998 september</t>
  </si>
  <si>
    <t>1998 oktober</t>
  </si>
  <si>
    <t>1998 november</t>
  </si>
  <si>
    <t>1998 december</t>
  </si>
  <si>
    <t>1999 januari</t>
  </si>
  <si>
    <t>1999 februari</t>
  </si>
  <si>
    <t>1999 maart</t>
  </si>
  <si>
    <t>1999 april</t>
  </si>
  <si>
    <t>1999 mei</t>
  </si>
  <si>
    <t>1999 juni</t>
  </si>
  <si>
    <t>1999 juli</t>
  </si>
  <si>
    <t>1999 augustus</t>
  </si>
  <si>
    <t>1999 september</t>
  </si>
  <si>
    <t>1999 oktober</t>
  </si>
  <si>
    <t>1999 november</t>
  </si>
  <si>
    <t>1999 december</t>
  </si>
  <si>
    <t>2000 januari</t>
  </si>
  <si>
    <t>2000 februari</t>
  </si>
  <si>
    <t>2000 maart</t>
  </si>
  <si>
    <t>2000 april</t>
  </si>
  <si>
    <t>2000 mei</t>
  </si>
  <si>
    <t>2000 juni</t>
  </si>
  <si>
    <t>2000 juli</t>
  </si>
  <si>
    <t>2000 augustus</t>
  </si>
  <si>
    <t>2000 september</t>
  </si>
  <si>
    <t>2000 oktober</t>
  </si>
  <si>
    <t>2000 november</t>
  </si>
  <si>
    <t>2000 december</t>
  </si>
  <si>
    <t>2001 januari</t>
  </si>
  <si>
    <t>2001 februari</t>
  </si>
  <si>
    <t>2001 maart</t>
  </si>
  <si>
    <t>2001 april</t>
  </si>
  <si>
    <t>2001 mei</t>
  </si>
  <si>
    <t>2001 juni</t>
  </si>
  <si>
    <t>2001 juli</t>
  </si>
  <si>
    <t>2001 augustus</t>
  </si>
  <si>
    <t>2001 september</t>
  </si>
  <si>
    <t>2001 oktober</t>
  </si>
  <si>
    <t>2001 november</t>
  </si>
  <si>
    <t>2001 december</t>
  </si>
  <si>
    <t>2002 januari</t>
  </si>
  <si>
    <t>2002 februari</t>
  </si>
  <si>
    <t>2002 maart</t>
  </si>
  <si>
    <t>2002 april</t>
  </si>
  <si>
    <t>2002 mei</t>
  </si>
  <si>
    <t>2002 juni</t>
  </si>
  <si>
    <t>2002 juli</t>
  </si>
  <si>
    <t>2002 augustus</t>
  </si>
  <si>
    <t>2002 september</t>
  </si>
  <si>
    <t>2002 oktober</t>
  </si>
  <si>
    <t>2002 november</t>
  </si>
  <si>
    <t>2002 december</t>
  </si>
  <si>
    <t>2003 januari</t>
  </si>
  <si>
    <t>2003 februari</t>
  </si>
  <si>
    <t>2003 maart</t>
  </si>
  <si>
    <t>2003 april</t>
  </si>
  <si>
    <t>2003 mei</t>
  </si>
  <si>
    <t>2003 juni</t>
  </si>
  <si>
    <t>2003 juli</t>
  </si>
  <si>
    <t>2003 augustus</t>
  </si>
  <si>
    <t>2003 september</t>
  </si>
  <si>
    <t>2003 oktober</t>
  </si>
  <si>
    <t>2003 november</t>
  </si>
  <si>
    <t>2003 december</t>
  </si>
  <si>
    <t>2004 januari</t>
  </si>
  <si>
    <t>2004 februari</t>
  </si>
  <si>
    <t>2004 maart</t>
  </si>
  <si>
    <t>2004 april</t>
  </si>
  <si>
    <t>2004 mei</t>
  </si>
  <si>
    <t>2004 juni</t>
  </si>
  <si>
    <t>2004 juli</t>
  </si>
  <si>
    <t>2004 augustus</t>
  </si>
  <si>
    <t>2004 september</t>
  </si>
  <si>
    <t>2004 oktober</t>
  </si>
  <si>
    <t>2004 november</t>
  </si>
  <si>
    <t>2004 december</t>
  </si>
  <si>
    <t>2005 januari</t>
  </si>
  <si>
    <t>2005 februari</t>
  </si>
  <si>
    <t>2005 maart</t>
  </si>
  <si>
    <t>2005 april</t>
  </si>
  <si>
    <t>2005 mei</t>
  </si>
  <si>
    <t>2005 juni</t>
  </si>
  <si>
    <t>2005 juli</t>
  </si>
  <si>
    <t>2005 augustus</t>
  </si>
  <si>
    <t>2005 september</t>
  </si>
  <si>
    <t>2005 oktober</t>
  </si>
  <si>
    <t>2005 november</t>
  </si>
  <si>
    <t>2005 december</t>
  </si>
  <si>
    <t>2006 januari</t>
  </si>
  <si>
    <t>2006 februari</t>
  </si>
  <si>
    <t>2006 maart</t>
  </si>
  <si>
    <t>2006 april</t>
  </si>
  <si>
    <t>2006 mei</t>
  </si>
  <si>
    <t>2006 juni</t>
  </si>
  <si>
    <t>2006 juli</t>
  </si>
  <si>
    <t>2006 augustus</t>
  </si>
  <si>
    <t>2006 september</t>
  </si>
  <si>
    <t>2006 oktober</t>
  </si>
  <si>
    <t>2006 november</t>
  </si>
  <si>
    <t>2006 december</t>
  </si>
  <si>
    <t>2007 januari</t>
  </si>
  <si>
    <t>2007 februari</t>
  </si>
  <si>
    <t>2007 maart</t>
  </si>
  <si>
    <t>2007 april</t>
  </si>
  <si>
    <t>2007 mei</t>
  </si>
  <si>
    <t>2007 juni</t>
  </si>
  <si>
    <t>2007 juli</t>
  </si>
  <si>
    <t>2007 augustus</t>
  </si>
  <si>
    <t>2007 september</t>
  </si>
  <si>
    <t>2007 oktober</t>
  </si>
  <si>
    <t>2007 november</t>
  </si>
  <si>
    <t>2007 december</t>
  </si>
  <si>
    <t>2008 januari</t>
  </si>
  <si>
    <t>2008 februari</t>
  </si>
  <si>
    <t>2008 maart</t>
  </si>
  <si>
    <t>2008 april</t>
  </si>
  <si>
    <t>2008 mei</t>
  </si>
  <si>
    <t>2008 juni</t>
  </si>
  <si>
    <t>2008 juli</t>
  </si>
  <si>
    <t>2008 augustus</t>
  </si>
  <si>
    <t>2008 september</t>
  </si>
  <si>
    <t>2008 oktober</t>
  </si>
  <si>
    <t>2008 november</t>
  </si>
  <si>
    <t>2008 december</t>
  </si>
  <si>
    <t>2009 januari</t>
  </si>
  <si>
    <t>2009 februari</t>
  </si>
  <si>
    <t>2009 maart</t>
  </si>
  <si>
    <t>2009 april</t>
  </si>
  <si>
    <t>2009 mei</t>
  </si>
  <si>
    <t>2009 juni</t>
  </si>
  <si>
    <t>2009 juli</t>
  </si>
  <si>
    <t>2009 augustus</t>
  </si>
  <si>
    <t>2009 september</t>
  </si>
  <si>
    <t>2009 oktober</t>
  </si>
  <si>
    <t>2009 november</t>
  </si>
  <si>
    <t>2009 december</t>
  </si>
  <si>
    <t>2010 januari</t>
  </si>
  <si>
    <t>2010 februari</t>
  </si>
  <si>
    <t>2010 maart</t>
  </si>
  <si>
    <t>2010 april</t>
  </si>
  <si>
    <t>2010 mei</t>
  </si>
  <si>
    <t>2010 juni</t>
  </si>
  <si>
    <t>2010 juli</t>
  </si>
  <si>
    <t>2010 augustus</t>
  </si>
  <si>
    <t>2010 september</t>
  </si>
  <si>
    <t>2010 oktober</t>
  </si>
  <si>
    <t>2010 november</t>
  </si>
  <si>
    <t>2010 december</t>
  </si>
  <si>
    <t>2011 februari</t>
  </si>
  <si>
    <t>2011 maart</t>
  </si>
  <si>
    <t>2011 mei</t>
  </si>
  <si>
    <t>2011 juni</t>
  </si>
  <si>
    <t>2011 augustus</t>
  </si>
  <si>
    <t>2011 september</t>
  </si>
  <si>
    <t>2011 november</t>
  </si>
  <si>
    <t>2011 december</t>
  </si>
  <si>
    <t>2012 februari</t>
  </si>
  <si>
    <t>2012 maart</t>
  </si>
  <si>
    <t>2012 mei</t>
  </si>
  <si>
    <t>2012 juni</t>
  </si>
  <si>
    <t>2012 augustus</t>
  </si>
  <si>
    <t>2012 september</t>
  </si>
  <si>
    <t>2012 november</t>
  </si>
  <si>
    <t>2012 december</t>
  </si>
  <si>
    <t>2013 februari</t>
  </si>
  <si>
    <t>2013 maart</t>
  </si>
  <si>
    <t>2013 mei</t>
  </si>
  <si>
    <t>2013 juni</t>
  </si>
  <si>
    <t>2013 augustus</t>
  </si>
  <si>
    <t>2013 september</t>
  </si>
  <si>
    <t>2013 november</t>
  </si>
  <si>
    <t>2013 december</t>
  </si>
  <si>
    <t>2014 februari</t>
  </si>
  <si>
    <t>2014 maart</t>
  </si>
  <si>
    <t>2014 mei</t>
  </si>
  <si>
    <t>2014 juni</t>
  </si>
  <si>
    <t>2014 augustus</t>
  </si>
  <si>
    <t>2014 september</t>
  </si>
  <si>
    <t>2014 november</t>
  </si>
  <si>
    <t>2014 december</t>
  </si>
  <si>
    <t>2015 februari</t>
  </si>
  <si>
    <t>2015 maart</t>
  </si>
  <si>
    <t>2015 mei</t>
  </si>
  <si>
    <t>2015 juni</t>
  </si>
  <si>
    <t>2015 augustus</t>
  </si>
  <si>
    <t>2015 september</t>
  </si>
  <si>
    <t>2015 november</t>
  </si>
  <si>
    <t>2015 december</t>
  </si>
  <si>
    <t>2016 februari</t>
  </si>
  <si>
    <t>2016 maart</t>
  </si>
  <si>
    <t>2016 mei</t>
  </si>
  <si>
    <t>2016-q1</t>
  </si>
  <si>
    <t>Aantal vergunningen verleend</t>
  </si>
  <si>
    <t>Oplevering nieuwbouwwoningen</t>
  </si>
  <si>
    <t>Aantal tuineigenaren</t>
  </si>
  <si>
    <t>2016-q2</t>
  </si>
  <si>
    <t>Aantal tuinen per oppervlakte, per regio</t>
  </si>
  <si>
    <t>2016 3e kwartaal</t>
  </si>
  <si>
    <t>2016 juli</t>
  </si>
  <si>
    <t>2016 3e kwartaal*</t>
  </si>
  <si>
    <t>2016-q3</t>
  </si>
  <si>
    <t>aantal bedrijven -&gt; mutatie t.o.v. 5 jaar eerder?</t>
  </si>
  <si>
    <t>joj</t>
  </si>
  <si>
    <t>kok</t>
  </si>
  <si>
    <t>2016-q4</t>
  </si>
  <si>
    <t>2016 4e kwartaal</t>
  </si>
  <si>
    <t>2016 oktober</t>
  </si>
  <si>
    <t>2016 4e kwartaal*</t>
  </si>
  <si>
    <t>Jaar - Q4</t>
  </si>
  <si>
    <t>Austria</t>
  </si>
  <si>
    <t>Bosnia and Herzegovina</t>
  </si>
  <si>
    <t>Belgium</t>
  </si>
  <si>
    <t>Bulgaria</t>
  </si>
  <si>
    <t>Switzerland</t>
  </si>
  <si>
    <t>Cyprus</t>
  </si>
  <si>
    <t>Czech Republic</t>
  </si>
  <si>
    <t>Germany (until 1990 former territory of the FRG)</t>
  </si>
  <si>
    <t>Denmark</t>
  </si>
  <si>
    <t>Estonia</t>
  </si>
  <si>
    <t>Greece</t>
  </si>
  <si>
    <t>Spain</t>
  </si>
  <si>
    <t>European Union (28 countries)</t>
  </si>
  <si>
    <t>Finland</t>
  </si>
  <si>
    <t>France</t>
  </si>
  <si>
    <t>Croatia</t>
  </si>
  <si>
    <t>Hungary</t>
  </si>
  <si>
    <t>Ireland</t>
  </si>
  <si>
    <t>Iceland</t>
  </si>
  <si>
    <t>Italy</t>
  </si>
  <si>
    <t>Lithuania</t>
  </si>
  <si>
    <t>Luxembourg</t>
  </si>
  <si>
    <t>Latvia</t>
  </si>
  <si>
    <t>Former Yugoslav Republic of Macedonia, the</t>
  </si>
  <si>
    <t>Malta</t>
  </si>
  <si>
    <t>Netherlands</t>
  </si>
  <si>
    <t>Norway</t>
  </si>
  <si>
    <t>Poland</t>
  </si>
  <si>
    <t>Portugal</t>
  </si>
  <si>
    <t>Romania</t>
  </si>
  <si>
    <t>Sweden</t>
  </si>
  <si>
    <t>Slovenia</t>
  </si>
  <si>
    <t>Slovakia</t>
  </si>
  <si>
    <t>Turkey</t>
  </si>
  <si>
    <t>United Kingdom</t>
  </si>
  <si>
    <t>:</t>
  </si>
  <si>
    <t>2017 1e kwartaal</t>
  </si>
  <si>
    <t>2017 januari</t>
  </si>
  <si>
    <t>Germany</t>
  </si>
  <si>
    <t>Zwitserland</t>
  </si>
  <si>
    <t>Duitsland</t>
  </si>
  <si>
    <t>Denemarken</t>
  </si>
  <si>
    <t>Frankrijk</t>
  </si>
  <si>
    <t>Verenigd Koninkrijk</t>
  </si>
  <si>
    <t>Luxemburg</t>
  </si>
  <si>
    <t>Noorwegen</t>
  </si>
  <si>
    <t>Oostenrijk</t>
  </si>
  <si>
    <t>EU gemiddeld</t>
  </si>
  <si>
    <t>Oplevering nieuwbouwwoningen COROP</t>
  </si>
  <si>
    <t>Omzet NL per inwoner VS EU</t>
  </si>
  <si>
    <t>2017-q1</t>
  </si>
  <si>
    <t>Seizoenspatroon ingezoomd op kwartaal per jaar</t>
  </si>
  <si>
    <t>2017 april</t>
  </si>
  <si>
    <t>Belemmeringen hoveniersbedrijven (SBI 813)</t>
  </si>
  <si>
    <t>2017 2e kwartaal</t>
  </si>
  <si>
    <t>Bedrijfstakken/branches (SBI 2008)</t>
  </si>
  <si>
    <t>Inkoopwaarde grond- en hulpstoffen</t>
  </si>
  <si>
    <t>Beginvoorraad grond- en hulpstoffen</t>
  </si>
  <si>
    <t>Inkopen grond- en hulpstoffen.</t>
  </si>
  <si>
    <t>Eindvoorraad grond- en hulpstoffen</t>
  </si>
  <si>
    <t>Inkoopwaarde handelsgoederen</t>
  </si>
  <si>
    <t>Beginvoorraad handelsgoederen</t>
  </si>
  <si>
    <t>Inkopen handelsgoederen</t>
  </si>
  <si>
    <t>Eindvoorraad handelsgoederen</t>
  </si>
  <si>
    <t>Kosten uitbesteed werk</t>
  </si>
  <si>
    <t>Inkoopwaarde overige goederen &amp; diensten</t>
  </si>
  <si>
    <t>2017-q2</t>
  </si>
  <si>
    <t>2017 2e kwartaal*</t>
  </si>
  <si>
    <t>Bouwvergunningen woonruimten; aantal en index</t>
  </si>
  <si>
    <t>Bouwvergunningen woonruimten</t>
  </si>
  <si>
    <t>Index woningen 2012=100</t>
  </si>
  <si>
    <t>Woningen</t>
  </si>
  <si>
    <t>Wooneenheden</t>
  </si>
  <si>
    <t>Recreatiewoningen</t>
  </si>
  <si>
    <t>2012=100</t>
  </si>
  <si>
    <t>2016 juni</t>
  </si>
  <si>
    <t>2016 augustus*</t>
  </si>
  <si>
    <t>2016 september*</t>
  </si>
  <si>
    <t>2016 oktober*</t>
  </si>
  <si>
    <t>2016 november*</t>
  </si>
  <si>
    <t>2016 december*</t>
  </si>
  <si>
    <t>2017 3e kwartaal</t>
  </si>
  <si>
    <t>2017 1e kwartaal*</t>
  </si>
  <si>
    <t>2017 3e kwartaal*</t>
  </si>
  <si>
    <t>2017 juli</t>
  </si>
  <si>
    <t>Aalburg</t>
  </si>
  <si>
    <t>Aalsmeer</t>
  </si>
  <si>
    <t>Aalten</t>
  </si>
  <si>
    <t>Achtkarspelen</t>
  </si>
  <si>
    <t>Albrandswaard</t>
  </si>
  <si>
    <t>Alkmaar</t>
  </si>
  <si>
    <t>Almelo</t>
  </si>
  <si>
    <t>Almere</t>
  </si>
  <si>
    <t>Alphen aan den Rijn</t>
  </si>
  <si>
    <t>Alphen-Chaam</t>
  </si>
  <si>
    <t>Ameland</t>
  </si>
  <si>
    <t>Amersfoort</t>
  </si>
  <si>
    <t>Amstelveen</t>
  </si>
  <si>
    <t>Amsterdam</t>
  </si>
  <si>
    <t>Apeldoorn</t>
  </si>
  <si>
    <t>Arnhem</t>
  </si>
  <si>
    <t>Assen</t>
  </si>
  <si>
    <t>Asten</t>
  </si>
  <si>
    <t>Baarle-Nassau</t>
  </si>
  <si>
    <t>Baarn</t>
  </si>
  <si>
    <t>Barendrecht</t>
  </si>
  <si>
    <t>Barneveld</t>
  </si>
  <si>
    <t>Bedum</t>
  </si>
  <si>
    <t>Beemster</t>
  </si>
  <si>
    <t>Beesel</t>
  </si>
  <si>
    <t>Berg en Dal</t>
  </si>
  <si>
    <t>Bergeijk</t>
  </si>
  <si>
    <t>Bergen (L.)</t>
  </si>
  <si>
    <t>Bergen (NH.)</t>
  </si>
  <si>
    <t>Bergen op Zoom</t>
  </si>
  <si>
    <t>Berkelland</t>
  </si>
  <si>
    <t>Bernheze</t>
  </si>
  <si>
    <t>Best</t>
  </si>
  <si>
    <t>Beuningen</t>
  </si>
  <si>
    <t>Beverwijk</t>
  </si>
  <si>
    <t>het Bildt</t>
  </si>
  <si>
    <t>De Bilt</t>
  </si>
  <si>
    <t>Binnenmaas</t>
  </si>
  <si>
    <t>Bladel</t>
  </si>
  <si>
    <t>Blaricum</t>
  </si>
  <si>
    <t>Bloemendaal</t>
  </si>
  <si>
    <t>Bodegraven-Reeuwijk</t>
  </si>
  <si>
    <t>Boekel</t>
  </si>
  <si>
    <t>Ten Boer</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</si>
  <si>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</si>
  <si>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</si>
  <si>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</si>
  <si>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</si>
  <si>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</si>
  <si>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</si>
  <si>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</si>
  <si>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</si>
  <si>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</si>
  <si>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</si>
  <si>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</si>
  <si>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</si>
  <si>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</si>
  <si>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</si>
  <si>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</si>
  <si>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</si>
  <si>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Cuijk</t>
  </si>
  <si>
    <t>Culemborg</t>
  </si>
  <si>
    <t>Dalfsen</t>
  </si>
  <si>
    <t>Dantumadiel</t>
  </si>
  <si>
    <t>Delft</t>
  </si>
  <si>
    <t>Deurne</t>
  </si>
  <si>
    <t>Deventer</t>
  </si>
  <si>
    <t>Diemen</t>
  </si>
  <si>
    <t>Dinkelland</t>
  </si>
  <si>
    <t>Doetinchem</t>
  </si>
  <si>
    <t>Dongen</t>
  </si>
  <si>
    <t>Dongeradeel</t>
  </si>
  <si>
    <t>Dordrecht</t>
  </si>
  <si>
    <t>Drechterland</t>
  </si>
  <si>
    <t>Drimmelen</t>
  </si>
  <si>
    <t>Dronten</t>
  </si>
  <si>
    <t>Druten</t>
  </si>
  <si>
    <t>Duiven</t>
  </si>
  <si>
    <t>Echt-Susteren</t>
  </si>
  <si>
    <t>Edam-Volendam</t>
  </si>
  <si>
    <t>Ede</t>
  </si>
  <si>
    <t>Eemnes</t>
  </si>
  <si>
    <t>Eijsden-Margraten</t>
  </si>
  <si>
    <t>Eindhoven</t>
  </si>
  <si>
    <t>Elburg</t>
  </si>
  <si>
    <t>Emmen</t>
  </si>
  <si>
    <t>Enkhuizen</t>
  </si>
  <si>
    <t>Enschede</t>
  </si>
  <si>
    <t>Epe</t>
  </si>
  <si>
    <t>Ermelo</t>
  </si>
  <si>
    <t>Etten-Leur</t>
  </si>
  <si>
    <t>Franekeradeel</t>
  </si>
  <si>
    <t>De Fryske Marren</t>
  </si>
  <si>
    <t>Geldermalsen</t>
  </si>
  <si>
    <t>Geldrop-Mierlo</t>
  </si>
  <si>
    <t>Gemert-Bakel</t>
  </si>
  <si>
    <t>Gennep</t>
  </si>
  <si>
    <t>Giessenlanden</t>
  </si>
  <si>
    <t>Gilze en Rijen</t>
  </si>
  <si>
    <t>Goeree-Overflakkee</t>
  </si>
  <si>
    <t>Goes</t>
  </si>
  <si>
    <t>Goirle</t>
  </si>
  <si>
    <t>Gooise Meren</t>
  </si>
  <si>
    <t>Gorinchem</t>
  </si>
  <si>
    <t>Gouda</t>
  </si>
  <si>
    <t>'s-Gravenhage (gemeente)</t>
  </si>
  <si>
    <t>Groningen (gemeente)</t>
  </si>
  <si>
    <t>Grootegast</t>
  </si>
  <si>
    <t>Haaren</t>
  </si>
  <si>
    <t>Haarlem</t>
  </si>
  <si>
    <t>Haarlemmermeer</t>
  </si>
  <si>
    <t>Halderberge</t>
  </si>
  <si>
    <t>Hardenberg</t>
  </si>
  <si>
    <t>Harderwijk</t>
  </si>
  <si>
    <t>Hardinxveld-Giessendam</t>
  </si>
  <si>
    <t>Haren</t>
  </si>
  <si>
    <t>Harlingen</t>
  </si>
  <si>
    <t>Hattem</t>
  </si>
  <si>
    <t>Heemskerk</t>
  </si>
  <si>
    <t>Heemstede</t>
  </si>
  <si>
    <t>Heerde</t>
  </si>
  <si>
    <t>Heerenveen</t>
  </si>
  <si>
    <t>Heerhugowaard</t>
  </si>
  <si>
    <t>Heeze-Leende</t>
  </si>
  <si>
    <t>Heiloo</t>
  </si>
  <si>
    <t>Den Helder</t>
  </si>
  <si>
    <t>Hellendoorn</t>
  </si>
  <si>
    <t>Helmond</t>
  </si>
  <si>
    <t>Hendrik-Ido-Ambacht</t>
  </si>
  <si>
    <t>Hengelo (O.)</t>
  </si>
  <si>
    <t>'s-Hertogenbosch</t>
  </si>
  <si>
    <t>Heumen</t>
  </si>
  <si>
    <t>Heusden</t>
  </si>
  <si>
    <t>Hillegom</t>
  </si>
  <si>
    <t>Hilvarenbeek</t>
  </si>
  <si>
    <t>Hilversum</t>
  </si>
  <si>
    <t>Hof van Twente</t>
  </si>
  <si>
    <t>Hollands Kroon</t>
  </si>
  <si>
    <t>Hoogeveen</t>
  </si>
  <si>
    <t>Hoogezand-Sappemeer</t>
  </si>
  <si>
    <t>Hoorn</t>
  </si>
  <si>
    <t>Horst aan de Maas</t>
  </si>
  <si>
    <t>Houten</t>
  </si>
  <si>
    <t>Huizen</t>
  </si>
  <si>
    <t>Hulst</t>
  </si>
  <si>
    <t>IJsselstein</t>
  </si>
  <si>
    <t>Kaag en Braassem</t>
  </si>
  <si>
    <t>Kampen</t>
  </si>
  <si>
    <t>Katwijk</t>
  </si>
  <si>
    <t>Koggenland</t>
  </si>
  <si>
    <t>Kollumerland en Nieuwkruisland</t>
  </si>
  <si>
    <t>Korendijk</t>
  </si>
  <si>
    <t>Krimpen aan den IJssel</t>
  </si>
  <si>
    <t>Krimpenerwaard</t>
  </si>
  <si>
    <t>Laarbeek</t>
  </si>
  <si>
    <t>Landerd</t>
  </si>
  <si>
    <t>Landgraaf</t>
  </si>
  <si>
    <t>Langedijk</t>
  </si>
  <si>
    <t>Lansingerland</t>
  </si>
  <si>
    <t>Laren (NH.)</t>
  </si>
  <si>
    <t>Leek</t>
  </si>
  <si>
    <t>Leerdam</t>
  </si>
  <si>
    <t>Leeuwarden</t>
  </si>
  <si>
    <t>Leeuwarderadeel</t>
  </si>
  <si>
    <t>Leiden</t>
  </si>
  <si>
    <t>Leiderdorp</t>
  </si>
  <si>
    <t>Leidschendam-Voorburg</t>
  </si>
  <si>
    <t>Lelystad</t>
  </si>
  <si>
    <t>Leusden</t>
  </si>
  <si>
    <t>Lingewaal</t>
  </si>
  <si>
    <t>Lingewaard</t>
  </si>
  <si>
    <t>Lisse</t>
  </si>
  <si>
    <t>Littenseradiel</t>
  </si>
  <si>
    <t>Lochem</t>
  </si>
  <si>
    <t>Loppersum</t>
  </si>
  <si>
    <t>Losser</t>
  </si>
  <si>
    <t>Maasdriel</t>
  </si>
  <si>
    <t>Maasgouw</t>
  </si>
  <si>
    <t>Maastricht</t>
  </si>
  <si>
    <t>Marum</t>
  </si>
  <si>
    <t>Medemblik</t>
  </si>
  <si>
    <t>Menameradiel</t>
  </si>
  <si>
    <t>Menterwolde</t>
  </si>
  <si>
    <t>Meppel</t>
  </si>
  <si>
    <t>Middelburg (Z.)</t>
  </si>
  <si>
    <t>Midden-Delfland</t>
  </si>
  <si>
    <t>Midden-Drenthe</t>
  </si>
  <si>
    <t>Mill en Sint Hubert</t>
  </si>
  <si>
    <t>Moerdijk</t>
  </si>
  <si>
    <t>Molenwaard</t>
  </si>
  <si>
    <t>Montferland</t>
  </si>
  <si>
    <t>Mook en Middelaar</t>
  </si>
  <si>
    <t>Neder-Betuwe</t>
  </si>
  <si>
    <t>Nederweert</t>
  </si>
  <si>
    <t>Neerijnen</t>
  </si>
  <si>
    <t>Nieuwegein</t>
  </si>
  <si>
    <t>Nieuwkoop</t>
  </si>
  <si>
    <t>Nijkerk</t>
  </si>
  <si>
    <t>Nijmegen</t>
  </si>
  <si>
    <t>Nissewaard</t>
  </si>
  <si>
    <t>Noord-Beveland</t>
  </si>
  <si>
    <t>Noordoostpolder</t>
  </si>
  <si>
    <t>Noordwijk</t>
  </si>
  <si>
    <t>Noordwijkerhout</t>
  </si>
  <si>
    <t>Nuenen, Gerwen en Nederwetten</t>
  </si>
  <si>
    <t>Nunspeet</t>
  </si>
  <si>
    <t>Oegstgeest</t>
  </si>
  <si>
    <t>Oirschot</t>
  </si>
  <si>
    <t>Oisterwijk</t>
  </si>
  <si>
    <t>Oldambt</t>
  </si>
  <si>
    <t>Oldebroek</t>
  </si>
  <si>
    <t>Oldenzaal</t>
  </si>
  <si>
    <t>Olst-Wijhe</t>
  </si>
  <si>
    <t>Ommen</t>
  </si>
  <si>
    <t>Onderbanken</t>
  </si>
  <si>
    <t>Oost Gelre</t>
  </si>
  <si>
    <t>Oosterhout</t>
  </si>
  <si>
    <t>Opmeer</t>
  </si>
  <si>
    <t>Opsterland</t>
  </si>
  <si>
    <t>Oss</t>
  </si>
  <si>
    <t>Oud-Beijerland</t>
  </si>
  <si>
    <t>Oude IJsselstreek</t>
  </si>
  <si>
    <t>Ouder-Amstel</t>
  </si>
  <si>
    <t>Oudewater</t>
  </si>
  <si>
    <t>Overbetuwe</t>
  </si>
  <si>
    <t>Peel en Maas</t>
  </si>
  <si>
    <t>Pekela</t>
  </si>
  <si>
    <t>Pijnacker-Nootdorp</t>
  </si>
  <si>
    <t>Putten</t>
  </si>
  <si>
    <t>Raalte</t>
  </si>
  <si>
    <t>Reimerswaal</t>
  </si>
  <si>
    <t>Renkum</t>
  </si>
  <si>
    <t>Renswoude</t>
  </si>
  <si>
    <t>Reusel-De Mierden</t>
  </si>
  <si>
    <t>Rheden</t>
  </si>
  <si>
    <t>Rhenen</t>
  </si>
  <si>
    <t>Ridderkerk</t>
  </si>
  <si>
    <t>Rijnwaarden</t>
  </si>
  <si>
    <t>Rijssen-Holten</t>
  </si>
  <si>
    <t>Rijswijk (ZH.)</t>
  </si>
  <si>
    <t>Roermond</t>
  </si>
  <si>
    <t>De Ronde Venen</t>
  </si>
  <si>
    <t>Roosendaal</t>
  </si>
  <si>
    <t>Rotterdam</t>
  </si>
  <si>
    <t>Rucphen</t>
  </si>
  <si>
    <t>Schagen</t>
  </si>
  <si>
    <t>Scherpenzeel</t>
  </si>
  <si>
    <t>Schiedam</t>
  </si>
  <si>
    <t>Schinnen</t>
  </si>
  <si>
    <t>Schouwen-Duiveland</t>
  </si>
  <si>
    <t>Sint-Michielsgestel</t>
  </si>
  <si>
    <t>Sittard-Geleen</t>
  </si>
  <si>
    <t>Sliedrecht</t>
  </si>
  <si>
    <t>Slochteren</t>
  </si>
  <si>
    <t>Sluis</t>
  </si>
  <si>
    <t>Smallingerland</t>
  </si>
  <si>
    <t>Soest</t>
  </si>
  <si>
    <t>Someren</t>
  </si>
  <si>
    <t>Son en Breugel</t>
  </si>
  <si>
    <t>Staphorst</t>
  </si>
  <si>
    <t>Stede Broec</t>
  </si>
  <si>
    <t>Steenbergen</t>
  </si>
  <si>
    <t>Steenwijkerland</t>
  </si>
  <si>
    <t>Stein (L.)</t>
  </si>
  <si>
    <t>Stichtse Vecht</t>
  </si>
  <si>
    <t>Súdwest-Fryslân</t>
  </si>
  <si>
    <t>Terneuzen</t>
  </si>
  <si>
    <t>Texel</t>
  </si>
  <si>
    <t>Teylingen</t>
  </si>
  <si>
    <t>Tholen</t>
  </si>
  <si>
    <t>Tiel</t>
  </si>
  <si>
    <t>Tilburg</t>
  </si>
  <si>
    <t>Tubbergen</t>
  </si>
  <si>
    <t>Twenterand</t>
  </si>
  <si>
    <t>Tynaarlo</t>
  </si>
  <si>
    <t>Tytsjerksteradiel</t>
  </si>
  <si>
    <t>Uden</t>
  </si>
  <si>
    <t>Uitgeest</t>
  </si>
  <si>
    <t>Urk</t>
  </si>
  <si>
    <t>Utrecht (gemeente)</t>
  </si>
  <si>
    <t>Utrechtse Heuvelrug</t>
  </si>
  <si>
    <t>Vaals</t>
  </si>
  <si>
    <t>Valkenswaard</t>
  </si>
  <si>
    <t>Veendam</t>
  </si>
  <si>
    <t>Veenendaal</t>
  </si>
  <si>
    <t>Veere</t>
  </si>
  <si>
    <t>Veldhoven</t>
  </si>
  <si>
    <t>Velsen</t>
  </si>
  <si>
    <t>Venlo</t>
  </si>
  <si>
    <t>Venray</t>
  </si>
  <si>
    <t>Vianen</t>
  </si>
  <si>
    <t>Vlaardingen</t>
  </si>
  <si>
    <t>Vlagtwedde</t>
  </si>
  <si>
    <t>Vlissingen</t>
  </si>
  <si>
    <t>Voorschoten</t>
  </si>
  <si>
    <t>Voorst</t>
  </si>
  <si>
    <t>Vught</t>
  </si>
  <si>
    <t>Waalre</t>
  </si>
  <si>
    <t>Waalwijk</t>
  </si>
  <si>
    <t>Waddinxveen</t>
  </si>
  <si>
    <t>Wageningen</t>
  </si>
  <si>
    <t>Wassenaar</t>
  </si>
  <si>
    <t>Weert</t>
  </si>
  <si>
    <t>Werkendam</t>
  </si>
  <si>
    <t>West Maas en Waal</t>
  </si>
  <si>
    <t>Westland</t>
  </si>
  <si>
    <t>Weststellingwerf</t>
  </si>
  <si>
    <t>Westvoorne</t>
  </si>
  <si>
    <t>Wierden</t>
  </si>
  <si>
    <t>Wijchen</t>
  </si>
  <si>
    <t>Wijdemeren</t>
  </si>
  <si>
    <t>Wijk bij Duurstede</t>
  </si>
  <si>
    <t>Winterswijk</t>
  </si>
  <si>
    <t>Woensdrecht</t>
  </si>
  <si>
    <t>Woerden</t>
  </si>
  <si>
    <t>De Wolden</t>
  </si>
  <si>
    <t>Wormerland</t>
  </si>
  <si>
    <t>Woudenberg</t>
  </si>
  <si>
    <t>Woudrichem</t>
  </si>
  <si>
    <t>Zaanstad</t>
  </si>
  <si>
    <t>Zaltbommel</t>
  </si>
  <si>
    <t>Zandvoort</t>
  </si>
  <si>
    <t>Zederik</t>
  </si>
  <si>
    <t>Zeist</t>
  </si>
  <si>
    <t>Zevenaar</t>
  </si>
  <si>
    <t>Zoetermeer</t>
  </si>
  <si>
    <t>Zoeterwoude</t>
  </si>
  <si>
    <t>Zuidplas</t>
  </si>
  <si>
    <t>Zundert</t>
  </si>
  <si>
    <t>Zwartewaterland</t>
  </si>
  <si>
    <t>Zwijndrecht</t>
  </si>
  <si>
    <t>Zwolle</t>
  </si>
  <si>
    <t>2017-q3</t>
  </si>
  <si>
    <t>2017 augustus*</t>
  </si>
  <si>
    <t>2017 september*</t>
  </si>
  <si>
    <t>2017 oktober</t>
  </si>
  <si>
    <t>aantal bedrijven -&gt; mutatie t.o.v. 10 jaar eerder</t>
  </si>
  <si>
    <t>PS data 2012-2015</t>
  </si>
  <si>
    <t>2017-q4</t>
  </si>
  <si>
    <t>Starters / stoppers</t>
  </si>
  <si>
    <t>2018-q1</t>
  </si>
  <si>
    <t>Idee: Kosten en werkgelegenheid (PS)</t>
  </si>
  <si>
    <t>Populatie</t>
  </si>
  <si>
    <t>http://ec.europa.eu/eurostat/web/population-demography-migration-projections/population-data/main-tables</t>
  </si>
  <si>
    <t>Omzet Hoveniers</t>
  </si>
  <si>
    <t>http://appsso.eurostat.ec.europa.eu/nui/submitViewTableAction.do</t>
  </si>
  <si>
    <t>Omzet x mln</t>
  </si>
  <si>
    <t>Population on 1 January</t>
  </si>
  <si>
    <t>persons</t>
  </si>
  <si>
    <t>EU (28 countries)</t>
  </si>
  <si>
    <t>Inwoners 2016</t>
  </si>
  <si>
    <t>Omzet per hoofd</t>
  </si>
  <si>
    <t>IJsland</t>
  </si>
  <si>
    <t>NL 2011</t>
  </si>
  <si>
    <t>SW 2011</t>
  </si>
  <si>
    <t>2017 oktober*</t>
  </si>
  <si>
    <t>2017 november*</t>
  </si>
  <si>
    <t>2017 december*</t>
  </si>
  <si>
    <t>2017 4e kwartaal</t>
  </si>
  <si>
    <t>2018 1e kwartaal</t>
  </si>
  <si>
    <t>2018 januari</t>
  </si>
  <si>
    <t>http://statline.cbs.nl/Statweb/publication/?DM=SLNL&amp;PA=81819NED&amp;D1=1&amp;D2=0%2c26&amp;D3=54-64&amp;HDR=T&amp;STB=G1%2cG2&amp;VW=T</t>
  </si>
  <si>
    <t>Verhuizingen</t>
  </si>
  <si>
    <t>2017 februari</t>
  </si>
  <si>
    <t>2017 maart</t>
  </si>
  <si>
    <t>2017 mei</t>
  </si>
  <si>
    <t>2017 juni</t>
  </si>
  <si>
    <t>2018 januari*</t>
  </si>
  <si>
    <t>2018 februari*</t>
  </si>
  <si>
    <t>2018 maart*</t>
  </si>
  <si>
    <t>2018 april*</t>
  </si>
  <si>
    <t>2018 2e kwartaal</t>
  </si>
  <si>
    <t>2018 3e kwartaal</t>
  </si>
  <si>
    <t>2018 april</t>
  </si>
  <si>
    <t>2018 juli</t>
  </si>
  <si>
    <t>2018-q2</t>
  </si>
  <si>
    <t>Aantal verhuisde personen binnen of naar gemeente</t>
  </si>
  <si>
    <t>http://opendata.cbs.nl/statline/#/CBS/nl/dataset/60048ned/table?dl=12202</t>
  </si>
  <si>
    <t>Consumentenvertrouwen, economisch klimaat en koopbereidheid; gecorrigeerd</t>
  </si>
  <si>
    <t>Onderwerp</t>
  </si>
  <si>
    <t>gemiddelde saldo van de deelvragen</t>
  </si>
  <si>
    <t>1986 april</t>
  </si>
  <si>
    <t>1986 mei</t>
  </si>
  <si>
    <t>1986 juni</t>
  </si>
  <si>
    <t>1986 juli</t>
  </si>
  <si>
    <t>1986 augustus</t>
  </si>
  <si>
    <t>1986 september</t>
  </si>
  <si>
    <t>1986 oktober</t>
  </si>
  <si>
    <t>1986 november</t>
  </si>
  <si>
    <t>1986 december</t>
  </si>
  <si>
    <t>1987 januari</t>
  </si>
  <si>
    <t>1987 februari</t>
  </si>
  <si>
    <t>1987 maart</t>
  </si>
  <si>
    <t>1987 april</t>
  </si>
  <si>
    <t>1987 mei</t>
  </si>
  <si>
    <t>1987 juni</t>
  </si>
  <si>
    <t>1987 juli</t>
  </si>
  <si>
    <t>1987 augustus</t>
  </si>
  <si>
    <t>1987 september</t>
  </si>
  <si>
    <t>1987 oktober</t>
  </si>
  <si>
    <t>1987 november</t>
  </si>
  <si>
    <t>1987 december</t>
  </si>
  <si>
    <t>1988 januari</t>
  </si>
  <si>
    <t>1988 februari</t>
  </si>
  <si>
    <t>1988 maart</t>
  </si>
  <si>
    <t>1988 april</t>
  </si>
  <si>
    <t>1988 mei</t>
  </si>
  <si>
    <t>1988 juni</t>
  </si>
  <si>
    <t>1988 juli</t>
  </si>
  <si>
    <t>1988 augustus</t>
  </si>
  <si>
    <t>1988 september</t>
  </si>
  <si>
    <t>1988 oktober</t>
  </si>
  <si>
    <t>1988 november</t>
  </si>
  <si>
    <t>1988 december</t>
  </si>
  <si>
    <t>1989 januari</t>
  </si>
  <si>
    <t>1989 februari</t>
  </si>
  <si>
    <t>1989 maart</t>
  </si>
  <si>
    <t>1989 april</t>
  </si>
  <si>
    <t>1989 mei</t>
  </si>
  <si>
    <t>1989 juni</t>
  </si>
  <si>
    <t>1989 juli</t>
  </si>
  <si>
    <t>1989 augustus</t>
  </si>
  <si>
    <t>1989 september</t>
  </si>
  <si>
    <t>1989 oktober</t>
  </si>
  <si>
    <t>1989 november</t>
  </si>
  <si>
    <t>1989 december</t>
  </si>
  <si>
    <t>1990 januari</t>
  </si>
  <si>
    <t>1990 februari</t>
  </si>
  <si>
    <t>1990 maart</t>
  </si>
  <si>
    <t>1990 april</t>
  </si>
  <si>
    <t>1990 mei</t>
  </si>
  <si>
    <t>1990 juni</t>
  </si>
  <si>
    <t>1990 juli</t>
  </si>
  <si>
    <t>1990 augustus</t>
  </si>
  <si>
    <t>1990 september</t>
  </si>
  <si>
    <t>1990 oktober</t>
  </si>
  <si>
    <t>1990 november</t>
  </si>
  <si>
    <t>1990 december</t>
  </si>
  <si>
    <t>1991 januari</t>
  </si>
  <si>
    <t>1991 februari</t>
  </si>
  <si>
    <t>1991 maart</t>
  </si>
  <si>
    <t>1991 april</t>
  </si>
  <si>
    <t>1991 mei</t>
  </si>
  <si>
    <t>1991 juni</t>
  </si>
  <si>
    <t>1991 juli</t>
  </si>
  <si>
    <t>1991 augustus</t>
  </si>
  <si>
    <t>1991 september</t>
  </si>
  <si>
    <t>1991 oktober</t>
  </si>
  <si>
    <t>1991 november</t>
  </si>
  <si>
    <t>1991 december</t>
  </si>
  <si>
    <t>1992 januari</t>
  </si>
  <si>
    <t>1992 februari</t>
  </si>
  <si>
    <t>1992 maart</t>
  </si>
  <si>
    <t>1992 april</t>
  </si>
  <si>
    <t>1992 mei</t>
  </si>
  <si>
    <t>1992 juni</t>
  </si>
  <si>
    <t>1992 juli</t>
  </si>
  <si>
    <t>1992 augustus</t>
  </si>
  <si>
    <t>1992 september</t>
  </si>
  <si>
    <t>1992 oktober</t>
  </si>
  <si>
    <t>1992 november</t>
  </si>
  <si>
    <t>1992 december</t>
  </si>
  <si>
    <t>1993 januari</t>
  </si>
  <si>
    <t>1993 februari</t>
  </si>
  <si>
    <t>1993 maart</t>
  </si>
  <si>
    <t>1993 april</t>
  </si>
  <si>
    <t>1993 mei</t>
  </si>
  <si>
    <t>1993 juni</t>
  </si>
  <si>
    <t>1993 juli</t>
  </si>
  <si>
    <t>1993 augustus</t>
  </si>
  <si>
    <t>1993 september</t>
  </si>
  <si>
    <t>1993 oktober</t>
  </si>
  <si>
    <t>1993 november</t>
  </si>
  <si>
    <t>1993 december</t>
  </si>
  <si>
    <t>1994 januari</t>
  </si>
  <si>
    <t>1994 februari</t>
  </si>
  <si>
    <t>1994 maart</t>
  </si>
  <si>
    <t>1994 april</t>
  </si>
  <si>
    <t>1994 mei</t>
  </si>
  <si>
    <t>1994 juni</t>
  </si>
  <si>
    <t>1994 juli</t>
  </si>
  <si>
    <t>1994 augustus</t>
  </si>
  <si>
    <t>1994 september</t>
  </si>
  <si>
    <t>1994 oktober</t>
  </si>
  <si>
    <t>1994 november</t>
  </si>
  <si>
    <t>1994 december</t>
  </si>
  <si>
    <t>1995 januari</t>
  </si>
  <si>
    <t>1995 februari</t>
  </si>
  <si>
    <t>1995 maart</t>
  </si>
  <si>
    <t>1995 april</t>
  </si>
  <si>
    <t>1995 mei</t>
  </si>
  <si>
    <t>1995 juni</t>
  </si>
  <si>
    <t>1995 juli</t>
  </si>
  <si>
    <t>1995 augustus</t>
  </si>
  <si>
    <t>1995 september</t>
  </si>
  <si>
    <t>1995 oktober</t>
  </si>
  <si>
    <t>1995 november</t>
  </si>
  <si>
    <t>1995 december</t>
  </si>
  <si>
    <t>1996 januari</t>
  </si>
  <si>
    <t>1996 februari</t>
  </si>
  <si>
    <t>1996 maart</t>
  </si>
  <si>
    <t>1996 april</t>
  </si>
  <si>
    <t>2016 augustus</t>
  </si>
  <si>
    <t>2016 september</t>
  </si>
  <si>
    <t>2016 november</t>
  </si>
  <si>
    <t>2016 december</t>
  </si>
  <si>
    <t>2017 augustus</t>
  </si>
  <si>
    <t>2017 september</t>
  </si>
  <si>
    <t>2017 november</t>
  </si>
  <si>
    <t>2017 december</t>
  </si>
  <si>
    <t>2018 februari</t>
  </si>
  <si>
    <t>2018 maart</t>
  </si>
  <si>
    <t>2018 mei</t>
  </si>
  <si>
    <t>2018 juni</t>
  </si>
  <si>
    <t>2018 augustus</t>
  </si>
  <si>
    <t>2018 september</t>
  </si>
  <si>
    <t>Bron: CBS</t>
  </si>
  <si>
    <t>Verhuisde personen; binnen gemeenten, tussen gemeenten, regio</t>
  </si>
  <si>
    <t>Binnen gemeenten verhuisde personen|Totaal binnen gemeenten verhuisde per...</t>
  </si>
  <si>
    <t>Tussen gemeenten verhuisde personen|Gevestigd in de gemeente|Totaal gevestigde personen</t>
  </si>
  <si>
    <t>Aa en Hunze</t>
  </si>
  <si>
    <t>Ter Aar</t>
  </si>
  <si>
    <t>Aardenburg</t>
  </si>
  <si>
    <t>Aarle-Rixtel</t>
  </si>
  <si>
    <t>Abcoude</t>
  </si>
  <si>
    <t>Adorp</t>
  </si>
  <si>
    <t>Aduard</t>
  </si>
  <si>
    <t>Akersloot</t>
  </si>
  <si>
    <t>Alblasserdam</t>
  </si>
  <si>
    <t>Alkemade</t>
  </si>
  <si>
    <t>Alphen en Riel</t>
  </si>
  <si>
    <t>Ambt Delden</t>
  </si>
  <si>
    <t>Ambt Montfort</t>
  </si>
  <si>
    <t>Amerongen</t>
  </si>
  <si>
    <t>Ammerzoden</t>
  </si>
  <si>
    <t>Andijk</t>
  </si>
  <si>
    <t>Angerlo</t>
  </si>
  <si>
    <t>Anloo</t>
  </si>
  <si>
    <t>Anna Paulowna</t>
  </si>
  <si>
    <t>Appingedam</t>
  </si>
  <si>
    <t>Arcen en Velden</t>
  </si>
  <si>
    <t>Arnemuiden</t>
  </si>
  <si>
    <t>Avereest</t>
  </si>
  <si>
    <t>Axel</t>
  </si>
  <si>
    <t>Baexem</t>
  </si>
  <si>
    <t>Baflo</t>
  </si>
  <si>
    <t>Bakel en Milheeze</t>
  </si>
  <si>
    <t>Barsingerhorn</t>
  </si>
  <si>
    <t>Bathmen</t>
  </si>
  <si>
    <t>Beegden</t>
  </si>
  <si>
    <t>Beek (L.)</t>
  </si>
  <si>
    <t>Beek en Donk</t>
  </si>
  <si>
    <t>Beers</t>
  </si>
  <si>
    <t>Beerta</t>
  </si>
  <si>
    <t>Beilen</t>
  </si>
  <si>
    <t>Belfeld</t>
  </si>
  <si>
    <t>Bellingwedde</t>
  </si>
  <si>
    <t>Bemmel</t>
  </si>
  <si>
    <t>Bennebroek</t>
  </si>
  <si>
    <t>Benschop</t>
  </si>
  <si>
    <t>Benthuizen</t>
  </si>
  <si>
    <t>Bergambacht</t>
  </si>
  <si>
    <t>Bergeyk</t>
  </si>
  <si>
    <t>Bergh</t>
  </si>
  <si>
    <t>Berghem</t>
  </si>
  <si>
    <t>Bergschenhoek</t>
  </si>
  <si>
    <t>Berkel en Rodenrijs</t>
  </si>
  <si>
    <t>Berkel-Enschot</t>
  </si>
  <si>
    <t>Berlicum</t>
  </si>
  <si>
    <t>Bernisse</t>
  </si>
  <si>
    <t>Bierum</t>
  </si>
  <si>
    <t>Bladel en Netersel</t>
  </si>
  <si>
    <t>Bleiswijk</t>
  </si>
  <si>
    <t>Boarnsterhim</t>
  </si>
  <si>
    <t>Bodegraven</t>
  </si>
  <si>
    <t>Bolsward</t>
  </si>
  <si>
    <t>Borculo</t>
  </si>
  <si>
    <t>Borger</t>
  </si>
  <si>
    <t>Born</t>
  </si>
  <si>
    <t>Boskoop</t>
  </si>
  <si>
    <t>Brakel</t>
  </si>
  <si>
    <t>Brederwiede</t>
  </si>
  <si>
    <t>Breukelen</t>
  </si>
  <si>
    <t>Broek in Waterland</t>
  </si>
  <si>
    <t>Broekhuizen</t>
  </si>
  <si>
    <t>Brouwershaven</t>
  </si>
  <si>
    <t>Bruinisse</t>
  </si>
  <si>
    <t>Budel</t>
  </si>
  <si>
    <t>Bussum</t>
  </si>
  <si>
    <t>Callantsoog</t>
  </si>
  <si>
    <t>Chaam</t>
  </si>
  <si>
    <t>Cothen</t>
  </si>
  <si>
    <t>Cranendonck</t>
  </si>
  <si>
    <t>Cromstrijen</t>
  </si>
  <si>
    <t>Cuijk en Sint Agatha</t>
  </si>
  <si>
    <t>Dalen</t>
  </si>
  <si>
    <t>Dantumadeel</t>
  </si>
  <si>
    <t>Delfzijl</t>
  </si>
  <si>
    <t>Denekamp</t>
  </si>
  <si>
    <t>Didam</t>
  </si>
  <si>
    <t>Diepenheim</t>
  </si>
  <si>
    <t>Diepenveen</t>
  </si>
  <si>
    <t>Diessen</t>
  </si>
  <si>
    <t>Diever</t>
  </si>
  <si>
    <t>Dinteloord en Prinsenland</t>
  </si>
  <si>
    <t>Dinxperlo</t>
  </si>
  <si>
    <t>Dirksland</t>
  </si>
  <si>
    <t>Dodewaard</t>
  </si>
  <si>
    <t>Doesburg</t>
  </si>
  <si>
    <t>Domburg</t>
  </si>
  <si>
    <t>Doorn</t>
  </si>
  <si>
    <t>Driebergen-Rijsenburg</t>
  </si>
  <si>
    <t>Driebruggen</t>
  </si>
  <si>
    <t>Drunen</t>
  </si>
  <si>
    <t>Duiveland</t>
  </si>
  <si>
    <t>Den Dungen</t>
  </si>
  <si>
    <t>Dussen</t>
  </si>
  <si>
    <t>Dwingeloo</t>
  </si>
  <si>
    <t>Echt</t>
  </si>
  <si>
    <t>Echteld</t>
  </si>
  <si>
    <t>Eelde</t>
  </si>
  <si>
    <t>Eemsmond</t>
  </si>
  <si>
    <t>Eenrum</t>
  </si>
  <si>
    <t>Eersel</t>
  </si>
  <si>
    <t>Egmond</t>
  </si>
  <si>
    <t>Eibergen</t>
  </si>
  <si>
    <t>Eijsden</t>
  </si>
  <si>
    <t>Elst</t>
  </si>
  <si>
    <t>Erp</t>
  </si>
  <si>
    <t>Esch</t>
  </si>
  <si>
    <t>Ezinge</t>
  </si>
  <si>
    <t>Ferwerderadeel</t>
  </si>
  <si>
    <t>Ferwerderadiel</t>
  </si>
  <si>
    <t>Fijnaart en Heijningen</t>
  </si>
  <si>
    <t>Finsterwolde</t>
  </si>
  <si>
    <t>De Friese Meren</t>
  </si>
  <si>
    <t>Gaasterlân-Sleat</t>
  </si>
  <si>
    <t>Gasselte</t>
  </si>
  <si>
    <t>Geertruidenberg</t>
  </si>
  <si>
    <t>Geffen</t>
  </si>
  <si>
    <t>Geldrop</t>
  </si>
  <si>
    <t>Geleen</t>
  </si>
  <si>
    <t>Gemert</t>
  </si>
  <si>
    <t>Gendringen</t>
  </si>
  <si>
    <t>Gendt</t>
  </si>
  <si>
    <t>Genemuiden</t>
  </si>
  <si>
    <t>Gieten</t>
  </si>
  <si>
    <t>Goedereede</t>
  </si>
  <si>
    <t>Goor</t>
  </si>
  <si>
    <t>Gorssel</t>
  </si>
  <si>
    <t>Graafstroom</t>
  </si>
  <si>
    <t>Graft-De Rijp</t>
  </si>
  <si>
    <t>Gramsbergen</t>
  </si>
  <si>
    <t>Grathem</t>
  </si>
  <si>
    <t>Grave</t>
  </si>
  <si>
    <t>'s-Graveland</t>
  </si>
  <si>
    <t>'s-Gravendeel</t>
  </si>
  <si>
    <t>'s-Gravenmoer</t>
  </si>
  <si>
    <t>'s-Gravenzande</t>
  </si>
  <si>
    <t>Grijpskerk</t>
  </si>
  <si>
    <t>Groenlo</t>
  </si>
  <si>
    <t>Groesbeek</t>
  </si>
  <si>
    <t>Grubbenvorst</t>
  </si>
  <si>
    <t>Gulpen</t>
  </si>
  <si>
    <t>Gulpen-Wittem</t>
  </si>
  <si>
    <t>Haaksbergen</t>
  </si>
  <si>
    <t>Haarlemmerliede en Spaarnwoude</t>
  </si>
  <si>
    <t>Haelen</t>
  </si>
  <si>
    <t>Halsteren</t>
  </si>
  <si>
    <t>Den Ham</t>
  </si>
  <si>
    <t>Haps</t>
  </si>
  <si>
    <t>Harenkarspel</t>
  </si>
  <si>
    <t>Harmelen</t>
  </si>
  <si>
    <t>Hasselt</t>
  </si>
  <si>
    <t>Havelte</t>
  </si>
  <si>
    <t>Hazerswoude</t>
  </si>
  <si>
    <t>Hedel</t>
  </si>
  <si>
    <t>Heel</t>
  </si>
  <si>
    <t>Heel en Panheel</t>
  </si>
  <si>
    <t>Heerewaarden</t>
  </si>
  <si>
    <t>Heerjansdam</t>
  </si>
  <si>
    <t>Heerlen</t>
  </si>
  <si>
    <t>Heesch</t>
  </si>
  <si>
    <t>Heeswijk-Dinther</t>
  </si>
  <si>
    <t>Heeze</t>
  </si>
  <si>
    <t>Hefshuizen</t>
  </si>
  <si>
    <t>Heino</t>
  </si>
  <si>
    <t>Helden</t>
  </si>
  <si>
    <t>Hellevoetsluis</t>
  </si>
  <si>
    <t>Helvoirt</t>
  </si>
  <si>
    <t>Hengelo (Gld.)</t>
  </si>
  <si>
    <t>Herten</t>
  </si>
  <si>
    <t>Heteren</t>
  </si>
  <si>
    <t>Heythuysen</t>
  </si>
  <si>
    <t>Hoevelaken</t>
  </si>
  <si>
    <t>Hoeven</t>
  </si>
  <si>
    <t>Holten</t>
  </si>
  <si>
    <t>Hontenisse</t>
  </si>
  <si>
    <t>Hooge en Lage Mierde</t>
  </si>
  <si>
    <t>Hooge en Lage Zwaluwe</t>
  </si>
  <si>
    <t>Hoogeloon, Hapert en Casteren</t>
  </si>
  <si>
    <t>Horn</t>
  </si>
  <si>
    <t>Horst</t>
  </si>
  <si>
    <t>Huijbergen</t>
  </si>
  <si>
    <t>Huissen</t>
  </si>
  <si>
    <t>Hummelo en Keppel</t>
  </si>
  <si>
    <t>Hunsel</t>
  </si>
  <si>
    <t>IJsselham</t>
  </si>
  <si>
    <t>IJsselmuiden</t>
  </si>
  <si>
    <t>Ilpendam</t>
  </si>
  <si>
    <t>Jacobswoude</t>
  </si>
  <si>
    <t>Jisp</t>
  </si>
  <si>
    <t>Kamerik</t>
  </si>
  <si>
    <t>Kantens</t>
  </si>
  <si>
    <t>Kapelle</t>
  </si>
  <si>
    <t>Katwoude</t>
  </si>
  <si>
    <t>Kerkrade</t>
  </si>
  <si>
    <t>Kerkwijk</t>
  </si>
  <si>
    <t>Kessel</t>
  </si>
  <si>
    <t>Kesteren</t>
  </si>
  <si>
    <t>Kloosterburen</t>
  </si>
  <si>
    <t>Klundert</t>
  </si>
  <si>
    <t>Kockengen</t>
  </si>
  <si>
    <t>Kortgene</t>
  </si>
  <si>
    <t>Koudekerk aan den Rijn</t>
  </si>
  <si>
    <t>Landsmeer</t>
  </si>
  <si>
    <t>Langbroek</t>
  </si>
  <si>
    <t>Leende</t>
  </si>
  <si>
    <t>Leens</t>
  </si>
  <si>
    <t>Leersum</t>
  </si>
  <si>
    <t>Leidschendam</t>
  </si>
  <si>
    <t>Leimuiden</t>
  </si>
  <si>
    <t>Lemsterland</t>
  </si>
  <si>
    <t>Leudal</t>
  </si>
  <si>
    <t>Lichtenvoorde</t>
  </si>
  <si>
    <t>Liemeer</t>
  </si>
  <si>
    <t>Liempde</t>
  </si>
  <si>
    <t>Lienden</t>
  </si>
  <si>
    <t>De Lier</t>
  </si>
  <si>
    <t>Lieshout</t>
  </si>
  <si>
    <t>Liesveld</t>
  </si>
  <si>
    <t>Limmen</t>
  </si>
  <si>
    <t>Linne</t>
  </si>
  <si>
    <t>Linschoten</t>
  </si>
  <si>
    <t>Lith</t>
  </si>
  <si>
    <t>Loenen</t>
  </si>
  <si>
    <t>Loon op Zand</t>
  </si>
  <si>
    <t>Loosdrecht</t>
  </si>
  <si>
    <t>Lopik</t>
  </si>
  <si>
    <t>Luyksgestel</t>
  </si>
  <si>
    <t>Maarheeze</t>
  </si>
  <si>
    <t>Maarn</t>
  </si>
  <si>
    <t>Maarssen</t>
  </si>
  <si>
    <t>Maartensdijk</t>
  </si>
  <si>
    <t>Maasbracht</t>
  </si>
  <si>
    <t>Maasbree</t>
  </si>
  <si>
    <t>Maasdonk</t>
  </si>
  <si>
    <t>Maasland</t>
  </si>
  <si>
    <t>Maassluis</t>
  </si>
  <si>
    <t>Made</t>
  </si>
  <si>
    <t>Made en Drimmelen</t>
  </si>
  <si>
    <t>Margraten</t>
  </si>
  <si>
    <t>Mariekerke</t>
  </si>
  <si>
    <t>Markelo</t>
  </si>
  <si>
    <t>Marken</t>
  </si>
  <si>
    <t>De Marne</t>
  </si>
  <si>
    <t>Maurik</t>
  </si>
  <si>
    <t>Meeden</t>
  </si>
  <si>
    <t>Meerlo-Wanssum</t>
  </si>
  <si>
    <t>Meerssen</t>
  </si>
  <si>
    <t>Megen, Haren en Macharen</t>
  </si>
  <si>
    <t>Meierijstad</t>
  </si>
  <si>
    <t>Meijel</t>
  </si>
  <si>
    <t>Melick en Herkenbosch</t>
  </si>
  <si>
    <t>Menaldumadeel</t>
  </si>
  <si>
    <t>Middelharnis</t>
  </si>
  <si>
    <t>Middelstum</t>
  </si>
  <si>
    <t>Middenschouwen</t>
  </si>
  <si>
    <t>Middenveld</t>
  </si>
  <si>
    <t>Midwolda</t>
  </si>
  <si>
    <t>Mierlo</t>
  </si>
  <si>
    <t>Mijdrecht</t>
  </si>
  <si>
    <t>Millingen aan de Rijn</t>
  </si>
  <si>
    <t>Moergestel</t>
  </si>
  <si>
    <t>Moerhuizen</t>
  </si>
  <si>
    <t>Moerkapelle</t>
  </si>
  <si>
    <t>Monnickendam</t>
  </si>
  <si>
    <t>Monster</t>
  </si>
  <si>
    <t>Montfoort</t>
  </si>
  <si>
    <t>Montfort</t>
  </si>
  <si>
    <t>Moordrecht</t>
  </si>
  <si>
    <t>Muiden</t>
  </si>
  <si>
    <t>Muntendam</t>
  </si>
  <si>
    <t>Naaldwijk</t>
  </si>
  <si>
    <t>Naarden</t>
  </si>
  <si>
    <t>Nederhorst den Berg</t>
  </si>
  <si>
    <t>Nederlek</t>
  </si>
  <si>
    <t>Neede</t>
  </si>
  <si>
    <t>Neer</t>
  </si>
  <si>
    <t>Niedorp</t>
  </si>
  <si>
    <t>Nieuwe Pekela</t>
  </si>
  <si>
    <t>Nieuwerkerk aan den IJssel</t>
  </si>
  <si>
    <t>Nieuweschans</t>
  </si>
  <si>
    <t>Nieuw-Ginneken</t>
  </si>
  <si>
    <t>Nieuw-Lekkerland</t>
  </si>
  <si>
    <t>Nieuwleusen</t>
  </si>
  <si>
    <t>Nieuwolda</t>
  </si>
  <si>
    <t>Nieuwveen</t>
  </si>
  <si>
    <t>Nieuw-Vossemeer</t>
  </si>
  <si>
    <t>Nigtevecht</t>
  </si>
  <si>
    <t>Nijefurd</t>
  </si>
  <si>
    <t>Nijeveen</t>
  </si>
  <si>
    <t>Nistelrode</t>
  </si>
  <si>
    <t>Noordenveld</t>
  </si>
  <si>
    <t>Noorder-Koggenland</t>
  </si>
  <si>
    <t>Nootdorp</t>
  </si>
  <si>
    <t>Norg</t>
  </si>
  <si>
    <t>Nuland</t>
  </si>
  <si>
    <t>Nuth</t>
  </si>
  <si>
    <t>Obdam</t>
  </si>
  <si>
    <t>Odoorn</t>
  </si>
  <si>
    <t>Oeffelt</t>
  </si>
  <si>
    <t>Ohé en Laak</t>
  </si>
  <si>
    <t>Oldehove</t>
  </si>
  <si>
    <t>Oldekerk</t>
  </si>
  <si>
    <t>Olst</t>
  </si>
  <si>
    <t>Oost-, West- en Middelbeers</t>
  </si>
  <si>
    <t>Oostburg</t>
  </si>
  <si>
    <t>Oosterbroek</t>
  </si>
  <si>
    <t>Oosterhesselen</t>
  </si>
  <si>
    <t>Oostflakkee</t>
  </si>
  <si>
    <t>Ooststellingwerf</t>
  </si>
  <si>
    <t>Oostzaan</t>
  </si>
  <si>
    <t>Ootmarsum</t>
  </si>
  <si>
    <t>Openbaar Lichaam Z.IJ.P.</t>
  </si>
  <si>
    <t>Oploo, Sint Anthonis en Ledeacker</t>
  </si>
  <si>
    <t>Ossendrecht</t>
  </si>
  <si>
    <t>Oud en Nieuw Gastel</t>
  </si>
  <si>
    <t>Oude Pekela</t>
  </si>
  <si>
    <t>Oudenbosch</t>
  </si>
  <si>
    <t>Ouderkerk</t>
  </si>
  <si>
    <t>Papendrecht</t>
  </si>
  <si>
    <t>Peize</t>
  </si>
  <si>
    <t>Pijnacker</t>
  </si>
  <si>
    <t>Polsbroek</t>
  </si>
  <si>
    <t>Posterholt</t>
  </si>
  <si>
    <t>Prinsenbeek</t>
  </si>
  <si>
    <t>Purmerend</t>
  </si>
  <si>
    <t>Putte</t>
  </si>
  <si>
    <t>Raamsdonk</t>
  </si>
  <si>
    <t>Ravenstein</t>
  </si>
  <si>
    <t>Reeuwijk</t>
  </si>
  <si>
    <t>Reiderland</t>
  </si>
  <si>
    <t>Reusel</t>
  </si>
  <si>
    <t>Riethoven</t>
  </si>
  <si>
    <t>Rijneveld</t>
  </si>
  <si>
    <t>Rijnsaterwoude</t>
  </si>
  <si>
    <t>Rijnsburg</t>
  </si>
  <si>
    <t>Rijnwoude</t>
  </si>
  <si>
    <t>Rijsbergen</t>
  </si>
  <si>
    <t>Rijssen</t>
  </si>
  <si>
    <t>Roden</t>
  </si>
  <si>
    <t>Roerdalen</t>
  </si>
  <si>
    <t>Roggel</t>
  </si>
  <si>
    <t>Roggel en Neer</t>
  </si>
  <si>
    <t>Rolde</t>
  </si>
  <si>
    <t>Roosendaal en Nispen</t>
  </si>
  <si>
    <t>Rosmalen</t>
  </si>
  <si>
    <t>Rossum</t>
  </si>
  <si>
    <t>Rozenburg</t>
  </si>
  <si>
    <t>Rozendaal</t>
  </si>
  <si>
    <t>Ruinen</t>
  </si>
  <si>
    <t>Ruinerwold</t>
  </si>
  <si>
    <t>Ruurlo</t>
  </si>
  <si>
    <t>Sas van Gent</t>
  </si>
  <si>
    <t>Sassenheim</t>
  </si>
  <si>
    <t>Schaijk</t>
  </si>
  <si>
    <t>Scheemda</t>
  </si>
  <si>
    <t>Schermer</t>
  </si>
  <si>
    <t>Schiermonnikoog</t>
  </si>
  <si>
    <t>Schijndel</t>
  </si>
  <si>
    <t>Schipluiden</t>
  </si>
  <si>
    <t>Schoonebeek</t>
  </si>
  <si>
    <t>Schoonhoven</t>
  </si>
  <si>
    <t>Schoorl</t>
  </si>
  <si>
    <t>Sevenum</t>
  </si>
  <si>
    <t>Simpelveld</t>
  </si>
  <si>
    <t>Sint Anthonis</t>
  </si>
  <si>
    <t>Sint Maarten</t>
  </si>
  <si>
    <t>Sint Odilienberg</t>
  </si>
  <si>
    <t>Sint Pancras</t>
  </si>
  <si>
    <t>Sint Philipsland</t>
  </si>
  <si>
    <t>Sint-Oedenrode</t>
  </si>
  <si>
    <t>Sittard</t>
  </si>
  <si>
    <t>Skarsterlân</t>
  </si>
  <si>
    <t>Sleen</t>
  </si>
  <si>
    <t>Sluis (oud)</t>
  </si>
  <si>
    <t>Sluis-Aardenburg</t>
  </si>
  <si>
    <t>Smilde</t>
  </si>
  <si>
    <t>Sneek</t>
  </si>
  <si>
    <t>Snelrewaard</t>
  </si>
  <si>
    <t>Spijkenisse</t>
  </si>
  <si>
    <t>Sprang-Capelle</t>
  </si>
  <si>
    <t>St. Anthonis</t>
  </si>
  <si>
    <t>Stad Delden</t>
  </si>
  <si>
    <t>Stadskanaal</t>
  </si>
  <si>
    <t>Standdaarbuiten</t>
  </si>
  <si>
    <t>Stedum</t>
  </si>
  <si>
    <t>Steenderen</t>
  </si>
  <si>
    <t>Steenwijk</t>
  </si>
  <si>
    <t>Stevensweert</t>
  </si>
  <si>
    <t>Stramproy</t>
  </si>
  <si>
    <t>Strijen</t>
  </si>
  <si>
    <t>Susteren</t>
  </si>
  <si>
    <t>Swalmen</t>
  </si>
  <si>
    <t>Tegelen</t>
  </si>
  <si>
    <t>Terheijden</t>
  </si>
  <si>
    <t>Termunten</t>
  </si>
  <si>
    <t>Terschelling</t>
  </si>
  <si>
    <t>Teteringen</t>
  </si>
  <si>
    <t>Thorn</t>
  </si>
  <si>
    <t>Tietjerksteradeel</t>
  </si>
  <si>
    <t>Ubbergen</t>
  </si>
  <si>
    <t>Udenhout</t>
  </si>
  <si>
    <t>Uithoorn</t>
  </si>
  <si>
    <t>Ulrum</t>
  </si>
  <si>
    <t>Usquert</t>
  </si>
  <si>
    <t>Valburg</t>
  </si>
  <si>
    <t>Valkenburg (ZH.)</t>
  </si>
  <si>
    <t>Valkenburg aan de Geul</t>
  </si>
  <si>
    <t>Valkenisse</t>
  </si>
  <si>
    <t>Veghel</t>
  </si>
  <si>
    <t>Venhuizen</t>
  </si>
  <si>
    <t>Vessem, Wintelre en Knegsel</t>
  </si>
  <si>
    <t>Vierlingsbeek</t>
  </si>
  <si>
    <t>Vinkeveen en Waverveen</t>
  </si>
  <si>
    <t>Vledder</t>
  </si>
  <si>
    <t>Vleuten-De Meern</t>
  </si>
  <si>
    <t>Vlieland</t>
  </si>
  <si>
    <t>Vlijmen</t>
  </si>
  <si>
    <t>Vlist</t>
  </si>
  <si>
    <t>Vlodrop</t>
  </si>
  <si>
    <t>Voerendaal</t>
  </si>
  <si>
    <t>Voorburg</t>
  </si>
  <si>
    <t>Voorhout</t>
  </si>
  <si>
    <t>Vorden</t>
  </si>
  <si>
    <t>Vries</t>
  </si>
  <si>
    <t>Vriezenveen</t>
  </si>
  <si>
    <t>Wanroij</t>
  </si>
  <si>
    <t>Warffum</t>
  </si>
  <si>
    <t>Warmenhuizen</t>
  </si>
  <si>
    <t>Warmond</t>
  </si>
  <si>
    <t>Warnsveld</t>
  </si>
  <si>
    <t>Waspik</t>
  </si>
  <si>
    <t>Wateringen</t>
  </si>
  <si>
    <t>Waterland</t>
  </si>
  <si>
    <t>Weerselo</t>
  </si>
  <si>
    <t>Weesp</t>
  </si>
  <si>
    <t>Wehl</t>
  </si>
  <si>
    <t>Wervershoof</t>
  </si>
  <si>
    <t>Wessem</t>
  </si>
  <si>
    <t>Westerbork</t>
  </si>
  <si>
    <t>Westerhoven</t>
  </si>
  <si>
    <t>Wester-Koggenland</t>
  </si>
  <si>
    <t>Westerschouwen</t>
  </si>
  <si>
    <t>Westerveld</t>
  </si>
  <si>
    <t>Westervoort</t>
  </si>
  <si>
    <t>Westkapelle</t>
  </si>
  <si>
    <t>Wieringen</t>
  </si>
  <si>
    <t>Wieringermeer</t>
  </si>
  <si>
    <t>Wijdewormer</t>
  </si>
  <si>
    <t>Wijhe</t>
  </si>
  <si>
    <t>De Wijk</t>
  </si>
  <si>
    <t>Willemstad</t>
  </si>
  <si>
    <t>Willeskop</t>
  </si>
  <si>
    <t>Wilnis</t>
  </si>
  <si>
    <t>Winschoten</t>
  </si>
  <si>
    <t>Winsum</t>
  </si>
  <si>
    <t>Wisch</t>
  </si>
  <si>
    <t>Wissenkerke</t>
  </si>
  <si>
    <t>Wittem</t>
  </si>
  <si>
    <t>Wognum</t>
  </si>
  <si>
    <t>Wormer</t>
  </si>
  <si>
    <t>Woubrugge</t>
  </si>
  <si>
    <t>Wouw</t>
  </si>
  <si>
    <t>Wûnseradiel</t>
  </si>
  <si>
    <t>Wymbritseradiel</t>
  </si>
  <si>
    <t>'t Zandt</t>
  </si>
  <si>
    <t>Zeevang</t>
  </si>
  <si>
    <t>Zeewolde</t>
  </si>
  <si>
    <t>Zegveld</t>
  </si>
  <si>
    <t>Zelhem</t>
  </si>
  <si>
    <t>Zevenbergen</t>
  </si>
  <si>
    <t>Zevenhoven</t>
  </si>
  <si>
    <t>Zevenhuizen</t>
  </si>
  <si>
    <t>Zevenhuizen-Moerkapelle</t>
  </si>
  <si>
    <t>Zierikzee</t>
  </si>
  <si>
    <t>Zijpe</t>
  </si>
  <si>
    <t>Zuidhorn</t>
  </si>
  <si>
    <t>Zuidlaren</t>
  </si>
  <si>
    <t>Zuidwolde</t>
  </si>
  <si>
    <t>Zutphen</t>
  </si>
  <si>
    <t>Zwartsluis</t>
  </si>
  <si>
    <t>Zweeloo</t>
  </si>
  <si>
    <t>Centraal persoonsregister (CPR)</t>
  </si>
  <si>
    <t>2018-q3</t>
  </si>
  <si>
    <t>Opleidingen</t>
  </si>
  <si>
    <t>2018-q4</t>
  </si>
  <si>
    <t>Seizoencorrectie</t>
  </si>
  <si>
    <t>joj sbi 813</t>
  </si>
  <si>
    <t>Idee: Monitor Woningmarkt ?</t>
  </si>
  <si>
    <t>Onderdeel</t>
  </si>
  <si>
    <t>2019-q1</t>
  </si>
  <si>
    <t>2019-q2</t>
  </si>
  <si>
    <t>2018 4e kwartaal</t>
  </si>
  <si>
    <t>Geen belemmeringen</t>
  </si>
  <si>
    <t>Productiemiddelen, materiaal, ruimte</t>
  </si>
  <si>
    <t>;</t>
  </si>
  <si>
    <t>Percentage</t>
  </si>
  <si>
    <t>http://opendata.cbs.nl/statline/#/CBS/nl/dataset/82435NED/table?dl=15605</t>
  </si>
  <si>
    <t>2018 oktober</t>
  </si>
  <si>
    <t>2018 november</t>
  </si>
  <si>
    <t>Bouwvergunningen</t>
  </si>
  <si>
    <t>Hoveniersbranche (SBI 813)</t>
  </si>
  <si>
    <t>VHG-Hoveniers</t>
  </si>
  <si>
    <t>VHG-Groenvoorzieners incl. dak- en gevelbegroeners</t>
  </si>
  <si>
    <t>VHG-Boomspecialisten</t>
  </si>
  <si>
    <t>VHG-Interieurbeplanters</t>
  </si>
  <si>
    <t>Leden</t>
  </si>
  <si>
    <t>Highcharts</t>
  </si>
  <si>
    <t>NEA 2018? (http://opendata.cbs.nl/statline/#/CBS/nl/navigatieScherm/zoeken?searchKeywords=0912%20hoveniers)</t>
  </si>
  <si>
    <t>2019-q3</t>
  </si>
  <si>
    <t>2019-q4</t>
  </si>
  <si>
    <t>Jaar</t>
  </si>
  <si>
    <t>Aantal vergunde nieuwbouwwoningen</t>
  </si>
  <si>
    <t>2019 januari</t>
  </si>
  <si>
    <t>Jaaroverzicht dynamiek: aantal bedrijven</t>
  </si>
  <si>
    <t>2018 oktober*</t>
  </si>
  <si>
    <t>2018 november*</t>
  </si>
  <si>
    <t>2018 december*</t>
  </si>
  <si>
    <t>2019 1e kwartaal</t>
  </si>
  <si>
    <t>2019 2e kwartaal</t>
  </si>
  <si>
    <t>Bedrijfsopbrengsten|Totaal</t>
  </si>
  <si>
    <t>Bedrijfskosten|Totaal</t>
  </si>
  <si>
    <t>Bedrijfsleven; arbeids- en financiële gegevens, per branche, SBI 2008</t>
  </si>
  <si>
    <t>Bedrijfstakken/branches (SBI 2008): 813 Hoveniersbedrijven</t>
  </si>
  <si>
    <t>2019 april</t>
  </si>
  <si>
    <t>2019 3e kwartaal</t>
  </si>
  <si>
    <t>2019 juli</t>
  </si>
  <si>
    <t>150g</t>
  </si>
  <si>
    <t>S10e</t>
  </si>
  <si>
    <t>S6</t>
  </si>
  <si>
    <t>S10</t>
  </si>
  <si>
    <t>S10+</t>
  </si>
  <si>
    <t>Bestaande koopwoningen; verkoopprijzen; woningtype; prijsindex 2015=100</t>
  </si>
  <si>
    <t>Type woning</t>
  </si>
  <si>
    <t>Eengezinswoningen</t>
  </si>
  <si>
    <t>Tussenwoning</t>
  </si>
  <si>
    <t>Hoekwoning</t>
  </si>
  <si>
    <t>2-onder-1-kapwoning</t>
  </si>
  <si>
    <t>Vrijstaande woning</t>
  </si>
  <si>
    <t>Boom</t>
  </si>
  <si>
    <t>Groen</t>
  </si>
  <si>
    <t>2019 juli*</t>
  </si>
  <si>
    <t>2019 augustus*</t>
  </si>
  <si>
    <t>2019 september*</t>
  </si>
  <si>
    <t>2019 oktober</t>
  </si>
  <si>
    <t>2019 4e kwartaal</t>
  </si>
  <si>
    <t>Hov</t>
  </si>
  <si>
    <t>Int</t>
  </si>
  <si>
    <t>2020 1e kwartaal</t>
  </si>
  <si>
    <t>2020 januari</t>
  </si>
  <si>
    <t>Bedrijfsgrootte|1 werkzaam persoon</t>
  </si>
  <si>
    <t>Bedrijfsgrootte|2 werkzame personen</t>
  </si>
  <si>
    <t>Bedrijfsgrootte|3 tot 5 werkzame personen</t>
  </si>
  <si>
    <t>Bedrijfsgrootte|5 tot 10 werkzame personen</t>
  </si>
  <si>
    <t>Bedrijfsgrootte|10 tot 20 werkzame personen</t>
  </si>
  <si>
    <t>Bedrijfsgrootte|20 tot 50 werkzame personen</t>
  </si>
  <si>
    <t>Bedrijfsgrootte|50 tot 100 werkzame personen</t>
  </si>
  <si>
    <t>3 tot 4 werkzame personen</t>
  </si>
  <si>
    <t>5 tot 9  werkzame personen</t>
  </si>
  <si>
    <t>10 of meer werkzame personen</t>
  </si>
  <si>
    <t>Bedrijfsgrootte|100 werkzame personen of meer</t>
  </si>
  <si>
    <t>2019 1e kwartaal**</t>
  </si>
  <si>
    <t>2020 1e kwartaal*</t>
  </si>
  <si>
    <t>2019 februari</t>
  </si>
  <si>
    <t>2019 maart</t>
  </si>
  <si>
    <t>2019 oktober*</t>
  </si>
  <si>
    <t>2019 november*</t>
  </si>
  <si>
    <t>2019 december*</t>
  </si>
  <si>
    <t>2020 januari*</t>
  </si>
  <si>
    <t>2020 februari*</t>
  </si>
  <si>
    <t>2020 maart*</t>
  </si>
  <si>
    <t>2020 april*</t>
  </si>
  <si>
    <t>Highchart opties:</t>
  </si>
  <si>
    <t xml:space="preserve">Customize: </t>
  </si>
  <si>
    <t xml:space="preserve">Templates: </t>
  </si>
  <si>
    <t>column stacked</t>
  </si>
  <si>
    <t>Site preview</t>
  </si>
  <si>
    <t>Chart title: Aantal verleende vergunningen voor nieuwbouwwoningen</t>
  </si>
  <si>
    <t>Axes: y-axis title: Aantal x 1 000</t>
  </si>
  <si>
    <t>2020 1e kwartaal**</t>
  </si>
  <si>
    <t xml:space="preserve">https://opendata.cbs.nl/statline/#/CBS/nl/dataset/81955NED/table?dl=208AD&amp;ts=1592830821415 </t>
  </si>
  <si>
    <t>JOJ 2020Q1-2019Q1</t>
  </si>
  <si>
    <t>JOJ 2019Q1-2018Q1</t>
  </si>
  <si>
    <t>https://opendata.cbs.nl/#/CBS/nl/dataset/83668NED/table?ts=1592854720694</t>
  </si>
  <si>
    <t>https://opendata.cbs.nl/statline/#/CBS/nl/dataset/82435NED/table?ts=1592858859350</t>
  </si>
  <si>
    <t>https://opendata.cbs.nl/statline/#/CBS/nl/dataset/82435NED/table?dl=4F97</t>
  </si>
  <si>
    <t>2020 april</t>
  </si>
  <si>
    <t>Belemmering</t>
  </si>
  <si>
    <t xml:space="preserve">Bedrijven; oprichtingen, bedrijfsgrootte, rechtsvorm, bedrijfstak </t>
  </si>
  <si>
    <t>Totaal oprichtingen van bedrijven</t>
  </si>
  <si>
    <t>Bedrijfstakken/branches SBI (2008)</t>
  </si>
  <si>
    <t>2019 1e kwartaal*</t>
  </si>
  <si>
    <t>2019 2e kwartaal*</t>
  </si>
  <si>
    <t>2019 3e kwartaal*</t>
  </si>
  <si>
    <t>2019 4e kwartaal*</t>
  </si>
  <si>
    <t>https://opendata.cbs.nl/statline/#/CBS/nl/dataset/83148NED/table?dl=155F3</t>
  </si>
  <si>
    <t>Bedrijven; opheffingen, bedrijfsgrootte, rechtsvorm, bedrijfstak</t>
  </si>
  <si>
    <t>Totaal opheffingen van bedrijven</t>
  </si>
  <si>
    <t>2018 1e kwartaal**</t>
  </si>
  <si>
    <t>2018 2e kwartaal**</t>
  </si>
  <si>
    <t>2018 3e kwartaal**</t>
  </si>
  <si>
    <t>2018 4e kwartaal**</t>
  </si>
  <si>
    <t>https://opendata.cbs.nl/statline/#/CBS/nl/dataset/83149NED/table?dl=155F6</t>
  </si>
  <si>
    <t>Saldo</t>
  </si>
  <si>
    <t>6x3</t>
  </si>
  <si>
    <t>9x1</t>
  </si>
  <si>
    <t>3x2</t>
  </si>
  <si>
    <t>1x4</t>
  </si>
  <si>
    <t>4x2</t>
  </si>
  <si>
    <t>2020 2e kwartaal</t>
  </si>
  <si>
    <t>2019 mei</t>
  </si>
  <si>
    <t>2019 juni</t>
  </si>
  <si>
    <t>2020 mei*</t>
  </si>
  <si>
    <t>2020 juni*</t>
  </si>
  <si>
    <t xml:space="preserve">    24.1</t>
  </si>
  <si>
    <t xml:space="preserve">     2.8</t>
  </si>
  <si>
    <t xml:space="preserve">     7.9</t>
  </si>
  <si>
    <t xml:space="preserve">     6.1</t>
  </si>
  <si>
    <t xml:space="preserve">    -6.3</t>
  </si>
  <si>
    <t xml:space="preserve">    12.2</t>
  </si>
  <si>
    <t xml:space="preserve">   -65.0</t>
  </si>
  <si>
    <t xml:space="preserve">   -22.0</t>
  </si>
  <si>
    <t xml:space="preserve">    49.7</t>
  </si>
  <si>
    <t xml:space="preserve">    11.2</t>
  </si>
  <si>
    <t xml:space="preserve">    -3.2</t>
  </si>
  <si>
    <t xml:space="preserve">    -5.7</t>
  </si>
  <si>
    <t xml:space="preserve">   -36.4</t>
  </si>
  <si>
    <t xml:space="preserve">   -12.5</t>
  </si>
  <si>
    <t xml:space="preserve">    10.8</t>
  </si>
  <si>
    <t xml:space="preserve">    12.1</t>
  </si>
  <si>
    <t xml:space="preserve">    40.9</t>
  </si>
  <si>
    <t xml:space="preserve">   -12.8</t>
  </si>
  <si>
    <t xml:space="preserve">     0.2</t>
  </si>
  <si>
    <t xml:space="preserve">    43.6</t>
  </si>
  <si>
    <t xml:space="preserve">    22.1</t>
  </si>
  <si>
    <t xml:space="preserve">   -13.4</t>
  </si>
  <si>
    <t xml:space="preserve">    15.3</t>
  </si>
  <si>
    <t xml:space="preserve">   -14.4</t>
  </si>
  <si>
    <t xml:space="preserve">     2.4</t>
  </si>
  <si>
    <t xml:space="preserve">    45.5</t>
  </si>
  <si>
    <t xml:space="preserve">     9.6</t>
  </si>
  <si>
    <t xml:space="preserve">   -17.5</t>
  </si>
  <si>
    <t xml:space="preserve">     9.1</t>
  </si>
  <si>
    <t xml:space="preserve">   -40.6</t>
  </si>
  <si>
    <t xml:space="preserve">   -22.7</t>
  </si>
  <si>
    <t xml:space="preserve">    18.5</t>
  </si>
  <si>
    <t xml:space="preserve">   -12.6</t>
  </si>
  <si>
    <t xml:space="preserve">     8.5</t>
  </si>
  <si>
    <t xml:space="preserve">   -32.2</t>
  </si>
  <si>
    <t xml:space="preserve">   -13.2</t>
  </si>
  <si>
    <t xml:space="preserve">     8.1</t>
  </si>
  <si>
    <t xml:space="preserve">    -1.9</t>
  </si>
  <si>
    <t xml:space="preserve">     6.9</t>
  </si>
  <si>
    <t xml:space="preserve">    -2.3</t>
  </si>
  <si>
    <t xml:space="preserve">     0.5</t>
  </si>
  <si>
    <t>2020 juli</t>
  </si>
  <si>
    <t>VHG-Interieur- beplanters</t>
  </si>
  <si>
    <t>2020Q2 tov 2020Q1</t>
  </si>
  <si>
    <t>2020 2e kwartaal*</t>
  </si>
  <si>
    <t>2020Q1 tov 2019Q4</t>
  </si>
  <si>
    <t>2020Q1 tov 2019Q1</t>
  </si>
  <si>
    <t>2019Q1 tov 2018Q1</t>
  </si>
  <si>
    <t>2020Q2 tov 2019Q2</t>
  </si>
  <si>
    <t>Toename in aantal vestigingen bij hoveniersbedrijven, periode 2015-2020</t>
  </si>
  <si>
    <t>Groningen</t>
  </si>
  <si>
    <t>Flevoland</t>
  </si>
  <si>
    <t>Drenthe</t>
  </si>
  <si>
    <t>Noord-Brabant</t>
  </si>
  <si>
    <t>Gelderland</t>
  </si>
  <si>
    <t>Friesland</t>
  </si>
  <si>
    <t>Zuid-Holland</t>
  </si>
  <si>
    <t>Limburg</t>
  </si>
  <si>
    <t>Utrecht</t>
  </si>
  <si>
    <t>Noord-Holland</t>
  </si>
  <si>
    <t>Overijssel</t>
  </si>
  <si>
    <t>Vestigingen (Aantal)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</si>
</sst>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quot;€&quot;\ * #,##0.00_ ;_ &quot;€&quot;\ * \-#,##0.00_ ;_ &quot;€&quot;\ * &quot;-&quot;??_ ;_ @_ "/>
    <numFmt numFmtId="164" formatCode="0.0"/>
    <numFmt numFmtId="165" formatCode="0.0%"/>
    <numFmt numFmtId="166" formatCode="#,##0.0"/>
    <numFmt numFmtId="167" formatCode="_(* #,##0_);_(* \(#,##0\);_(* &quot;-&quot;_);_(@_)"/>
    <numFmt numFmtId="168" formatCode="_(* #,##0.00_);_(* \(#,##0.00\);_(* &quot;-&quot;??_);_(@_)"/>
    <numFmt numFmtId="169" formatCode="#,##0&quot; F&quot;;[Red]\-#,##0&quot; F&quot;"/>
    <numFmt numFmtId="170" formatCode="_-&quot;£&quot;* #,##0_-;\-&quot;£&quot;* #,##0_-;_-&quot;£&quot;* &quot;-&quot;_-;_-@_-"/>
    <numFmt numFmtId="171" formatCode="_-&quot;£&quot;* #,##0.00_-;\-&quot;£&quot;* #,##0.00_-;_-&quot;£&quot;* &quot;-&quot;??_-;_-@_-"/>
    <numFmt numFmtId="172" formatCode="_ &quot;€&quot;\ * #,##0_ ;_ &quot;€&quot;\ * \-#,##0_ ;_ &quot;€&quot;\ * &quot;-&quot;??_ ;_ @_ "/>
    <numFmt numFmtId="173" formatCode="0.0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0"/>
      <name val="Arial"/>
      <family val="2"/>
    </font>
    <font>
      <b/>
      <sz val="10"/>
      <name val="Arial"/>
      <family val="2"/>
    </font>
    <font>
      <sz val="10"/>
      <color indexed="8"/>
      <name val="Arial"/>
      <family val="2"/>
    </font>
    <font>
      <b/>
      <sz val="8"/>
      <name val="Arial"/>
      <family val="2"/>
    </font>
    <font>
      <u/>
      <sz val="10"/>
      <color indexed="12"/>
      <name val="Arial"/>
      <family val="2"/>
    </font>
    <font>
      <sz val="10"/>
      <name val="Arial"/>
      <family val="2"/>
    </font>
    <font>
      <u/>
      <sz val="10"/>
      <color theme="10"/>
      <name val="Arial"/>
      <family val="2"/>
    </font>
    <font>
      <u/>
      <sz val="10"/>
      <color indexed="12"/>
      <name val="MS Sans Serif"/>
      <family val="2"/>
    </font>
    <font>
      <sz val="8"/>
      <name val="Arial"/>
      <family val="2"/>
    </font>
    <font>
      <b/>
      <sz val="10"/>
      <name val="Arial"/>
      <family val="2"/>
    </font>
    <font>
      <b/>
      <sz val="8"/>
      <name val="Arial"/>
      <family val="2"/>
    </font>
    <font>
      <sz val="8"/>
      <name val="Arial"/>
      <family val="2"/>
    </font>
    <font>
      <b/>
      <sz val="8"/>
      <name val="Arial"/>
      <family val="2"/>
    </font>
    <font>
      <b/>
      <sz val="10"/>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8"/>
      <name val="Calibri"/>
      <family val="2"/>
      <scheme val="minor"/>
    </font>
    <font>
      <b/>
      <sz val="10"/>
      <name val="Arial"/>
      <family val="2"/>
    </font>
    <font>
      <b/>
      <sz val="11"/>
      <color indexed="8"/>
      <name val="Calibri"/>
      <family val="2"/>
    </font>
    <font>
      <sz val="11"/>
      <color indexed="10"/>
      <name val="Calibri"/>
      <family val="2"/>
    </font>
    <font>
      <b/>
      <sz val="11"/>
      <color theme="1"/>
      <name val="Calibri"/>
      <family val="2"/>
      <scheme val="minor"/>
    </font>
    <font>
      <b/>
      <sz val="11"/>
      <color indexed="8"/>
      <name val="Calibri"/>
      <family val="2"/>
      <scheme val="minor"/>
    </font>
    <font>
      <b/>
      <sz val="18"/>
      <color theme="3"/>
      <name val="Cambria"/>
      <family val="2"/>
      <scheme val="major"/>
    </font>
    <font>
      <u/>
      <sz val="11"/>
      <color theme="10"/>
      <name val="Calibri"/>
      <family val="2"/>
      <scheme val="minor"/>
    </font>
    <font>
      <b/>
      <sz val="10"/>
      <name val="Arial"/>
      <family val="2"/>
    </font>
    <font>
      <b/>
      <sz val="8"/>
      <name val="Arial"/>
      <family val="2"/>
    </font>
    <font>
      <sz val="8"/>
      <name val="Arial"/>
      <family val="2"/>
    </font>
    <font>
      <b/>
      <sz val="9"/>
      <color theme="1"/>
      <name val="Calibri"/>
      <family val="2"/>
      <scheme val="minor"/>
    </font>
    <font>
      <b/>
      <sz val="9"/>
      <name val="Arial"/>
      <family val="2"/>
    </font>
    <font>
      <sz val="10"/>
      <color rgb="FFFF0000"/>
      <name val="Arial"/>
      <family val="2"/>
    </font>
    <font>
      <sz val="11"/>
      <name val="Arial"/>
      <family val="2"/>
    </font>
    <font>
      <sz val="10"/>
      <name val="Arial"/>
      <family val="2"/>
    </font>
    <font>
      <b/>
      <sz val="8"/>
      <name val="Arial"/>
      <family val="2"/>
    </font>
    <font>
      <sz val="8"/>
      <name val="Arial"/>
      <family val="2"/>
    </font>
    <font>
      <b/>
      <i/>
      <sz val="11"/>
      <color rgb="FFFF0000"/>
      <name val="Calibri"/>
      <family val="2"/>
      <scheme val="minor"/>
    </font>
    <font>
      <sz val="10"/>
      <color theme="1"/>
      <name val="Corbel"/>
      <family val="2"/>
    </font>
    <font>
      <sz val="9"/>
      <name val="Arial"/>
      <family val="2"/>
    </font>
    <font>
      <b/>
      <vertAlign val="superscript"/>
      <sz val="10"/>
      <name val="Times New Roman"/>
      <family val="1"/>
    </font>
    <font>
      <sz val="10"/>
      <name val="Helvetica"/>
      <family val="2"/>
    </font>
    <font>
      <i/>
      <sz val="10"/>
      <name val="Helvetica"/>
      <family val="2"/>
    </font>
    <font>
      <sz val="10"/>
      <name val="MS Sans Serif"/>
      <family val="2"/>
    </font>
    <font>
      <sz val="14"/>
      <name val="Arial"/>
      <family val="2"/>
    </font>
    <font>
      <i/>
      <sz val="9"/>
      <name val="Arial"/>
      <family val="2"/>
    </font>
    <font>
      <sz val="9"/>
      <color indexed="62"/>
      <name val="Arial"/>
      <family val="2"/>
    </font>
    <font>
      <b/>
      <sz val="8"/>
      <name val="Arial"/>
      <family val="2"/>
    </font>
    <font>
      <sz val="8"/>
      <name val="Arial"/>
      <family val="2"/>
    </font>
    <font>
      <b/>
      <sz val="10"/>
      <name val="Arial"/>
      <family val="2"/>
    </font>
    <font>
      <b/>
      <sz val="12"/>
      <name val="Corbel"/>
      <family val="2"/>
    </font>
    <font>
      <sz val="12"/>
      <name val="Corbel"/>
      <family val="2"/>
    </font>
    <font>
      <u/>
      <sz val="12"/>
      <color theme="10"/>
      <name val="Arial"/>
      <family val="2"/>
    </font>
    <font>
      <sz val="8"/>
      <color rgb="FF000000"/>
      <name val="Arial"/>
      <family val="2"/>
    </font>
    <font>
      <sz val="10"/>
      <color theme="1"/>
      <name val="Arial"/>
      <family val="2"/>
    </font>
    <font>
      <sz val="10"/>
      <color theme="1"/>
      <name val="Calibri"/>
      <family val="2"/>
      <scheme val="minor"/>
    </font>
    <font>
      <sz val="10"/>
      <name val="Times New Roman"/>
      <family val="1"/>
    </font>
    <font>
      <sz val="11"/>
      <color rgb="FF000000"/>
      <name val="Calibri"/>
      <family val="2"/>
    </font>
    <font>
      <sz val="10"/>
      <color rgb="FF000000"/>
      <name val="Corbel"/>
      <family val="2"/>
    </font>
    <font>
      <sz val="10"/>
      <name val="Arial"/>
    </font>
  </fonts>
  <fills count="17">
    <fill>
      <patternFill patternType="none"/>
    </fill>
    <fill>
      <patternFill patternType="gray125"/>
    </fill>
    <fill>
      <patternFill patternType="solid">
        <fgColor rgb="FFFFFF00"/>
        <bgColor indexed="64"/>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F9A61C"/>
        <bgColor indexed="64"/>
      </patternFill>
    </fill>
    <fill>
      <patternFill patternType="solid">
        <fgColor rgb="FF1DBCC5"/>
        <bgColor indexed="64"/>
      </patternFill>
    </fill>
    <fill>
      <patternFill patternType="solid">
        <fgColor rgb="FFBB853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indexed="22"/>
        <bgColor indexed="23"/>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bottom/>
      <diagonal/>
    </border>
  </borders>
  <cellStyleXfs count="84">
    <xf numFmtId="0" fontId="0" fillId="0" borderId="0"/>
    <xf numFmtId="0" fontId="29" fillId="0" borderId="0" applyNumberFormat="0" applyFill="0" applyBorder="0" applyProtection="0"/>
    <xf numFmtId="0" fontId="29" fillId="0" borderId="0" applyNumberFormat="0" applyFill="0" applyBorder="0" applyProtection="0"/>
    <xf numFmtId="0" fontId="30" fillId="0" borderId="0" applyNumberFormat="0" applyFill="0" applyBorder="0" applyAlignment="0" applyProtection="0">
      <alignment vertical="top"/>
      <protection locked="0"/>
    </xf>
    <xf numFmtId="0" fontId="31" fillId="0" borderId="0"/>
    <xf numFmtId="0" fontId="27" fillId="0" borderId="0" applyNumberFormat="0" applyFill="0" applyBorder="0" applyProtection="0"/>
    <xf numFmtId="0" fontId="32" fillId="0" borderId="0" applyNumberFormat="0" applyFill="0" applyBorder="0" applyAlignment="0" applyProtection="0"/>
    <xf numFmtId="0" fontId="33" fillId="0" borderId="0" applyNumberFormat="0" applyFill="0" applyBorder="0" applyAlignment="0" applyProtection="0"/>
    <xf numFmtId="0" fontId="29" fillId="0" borderId="0"/>
    <xf numFmtId="0" fontId="31" fillId="0" borderId="0"/>
    <xf numFmtId="0" fontId="37" fillId="0" borderId="0" applyNumberFormat="0" applyFill="0" applyBorder="0" applyProtection="0"/>
    <xf numFmtId="0" fontId="38" fillId="0" borderId="0" applyNumberFormat="0" applyFill="0" applyBorder="0" applyProtection="0"/>
    <xf numFmtId="0" fontId="39" fillId="0" borderId="0" applyNumberFormat="0" applyFill="0" applyBorder="0" applyProtection="0"/>
    <xf numFmtId="0" fontId="29" fillId="0" borderId="0"/>
    <xf numFmtId="9" fontId="31" fillId="0" borderId="0" applyFont="0" applyFill="0" applyBorder="0" applyAlignment="0" applyProtection="0"/>
    <xf numFmtId="9" fontId="31" fillId="0" borderId="0" applyFont="0" applyFill="0" applyBorder="0" applyAlignment="0" applyProtection="0"/>
    <xf numFmtId="0" fontId="31" fillId="0" borderId="0"/>
    <xf numFmtId="0" fontId="25" fillId="0" borderId="0"/>
    <xf numFmtId="0" fontId="25" fillId="0" borderId="0"/>
    <xf numFmtId="0" fontId="24" fillId="0" borderId="0"/>
    <xf numFmtId="0" fontId="40" fillId="0" borderId="0"/>
    <xf numFmtId="0" fontId="29" fillId="0" borderId="0" applyNumberFormat="0" applyFill="0" applyBorder="0" applyProtection="0"/>
    <xf numFmtId="0" fontId="41" fillId="3" borderId="0" applyNumberFormat="0" applyBorder="0" applyAlignment="0" applyProtection="0"/>
    <xf numFmtId="0" fontId="42" fillId="4" borderId="1" applyNumberFormat="0" applyAlignment="0" applyProtection="0"/>
    <xf numFmtId="0" fontId="43" fillId="5" borderId="2" applyNumberFormat="0" applyAlignment="0" applyProtection="0"/>
    <xf numFmtId="0" fontId="44" fillId="0" borderId="0" applyNumberFormat="0" applyFill="0" applyBorder="0" applyAlignment="0" applyProtection="0"/>
    <xf numFmtId="0" fontId="45" fillId="6" borderId="0" applyNumberFormat="0" applyBorder="0" applyAlignment="0" applyProtection="0"/>
    <xf numFmtId="0" fontId="46" fillId="0" borderId="0" applyNumberFormat="0" applyFill="0" applyBorder="0" applyProtection="0"/>
    <xf numFmtId="0" fontId="29" fillId="0" borderId="0" applyNumberFormat="0" applyFill="0" applyBorder="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7" borderId="1" applyNumberFormat="0" applyAlignment="0" applyProtection="0"/>
    <xf numFmtId="0" fontId="51" fillId="0" borderId="6" applyNumberFormat="0" applyFill="0" applyAlignment="0" applyProtection="0"/>
    <xf numFmtId="0" fontId="52" fillId="8" borderId="0" applyNumberFormat="0" applyBorder="0" applyAlignment="0" applyProtection="0"/>
    <xf numFmtId="0" fontId="31" fillId="0" borderId="0"/>
    <xf numFmtId="0" fontId="31" fillId="9" borderId="7" applyNumberFormat="0" applyFont="0" applyAlignment="0" applyProtection="0"/>
    <xf numFmtId="0" fontId="53" fillId="4" borderId="8" applyNumberFormat="0" applyAlignment="0" applyProtection="0"/>
    <xf numFmtId="0" fontId="40" fillId="0" borderId="0"/>
    <xf numFmtId="0" fontId="54" fillId="0" borderId="0"/>
    <xf numFmtId="0" fontId="55" fillId="0" borderId="0" applyNumberFormat="0" applyFill="0" applyBorder="0" applyProtection="0"/>
    <xf numFmtId="0" fontId="56" fillId="0" borderId="9" applyNumberFormat="0" applyFill="0" applyAlignment="0" applyProtection="0"/>
    <xf numFmtId="0" fontId="57" fillId="0" borderId="0" applyNumberFormat="0" applyFill="0" applyBorder="0" applyAlignment="0" applyProtection="0"/>
    <xf numFmtId="0" fontId="31" fillId="0" borderId="0"/>
    <xf numFmtId="0" fontId="23" fillId="0" borderId="0"/>
    <xf numFmtId="0" fontId="22" fillId="0" borderId="0"/>
    <xf numFmtId="0" fontId="61" fillId="0" borderId="0" applyNumberFormat="0" applyFill="0" applyBorder="0" applyAlignment="0" applyProtection="0"/>
    <xf numFmtId="9" fontId="69"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166" fontId="75" fillId="0" borderId="0">
      <alignment horizontal="right"/>
    </xf>
    <xf numFmtId="0" fontId="76" fillId="16" borderId="11" applyNumberFormat="0" applyFont="0" applyBorder="0" applyAlignment="0" applyProtection="0"/>
    <xf numFmtId="167" fontId="31" fillId="0" borderId="0" applyFont="0" applyFill="0" applyBorder="0" applyAlignment="0" applyProtection="0"/>
    <xf numFmtId="168" fontId="31" fillId="0" borderId="0" applyFont="0" applyFill="0" applyBorder="0" applyAlignment="0" applyProtection="0"/>
    <xf numFmtId="0" fontId="77" fillId="0" borderId="0" applyFont="0"/>
    <xf numFmtId="38" fontId="78" fillId="0" borderId="0" applyFont="0" applyFill="0" applyBorder="0" applyAlignment="0" applyProtection="0"/>
    <xf numFmtId="169" fontId="78" fillId="0" borderId="0" applyFont="0" applyFill="0" applyBorder="0" applyAlignment="0" applyProtection="0"/>
    <xf numFmtId="0" fontId="3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1" fillId="0" borderId="0"/>
    <xf numFmtId="0" fontId="79" fillId="0" borderId="0" applyNumberFormat="0" applyFont="0" applyFill="0" applyBorder="0" applyAlignment="0">
      <alignment vertical="center"/>
      <protection hidden="1"/>
    </xf>
    <xf numFmtId="0" fontId="74" fillId="0" borderId="0" applyNumberFormat="0" applyFill="0" applyBorder="0" applyProtection="0">
      <alignment vertical="center"/>
    </xf>
    <xf numFmtId="170" fontId="31" fillId="0" borderId="0" applyFont="0" applyFill="0" applyBorder="0" applyAlignment="0" applyProtection="0"/>
    <xf numFmtId="171" fontId="31" fillId="0" borderId="0" applyFont="0" applyFill="0" applyBorder="0" applyAlignment="0" applyProtection="0"/>
    <xf numFmtId="0" fontId="54" fillId="0" borderId="0"/>
    <xf numFmtId="0" fontId="54" fillId="0" borderId="0"/>
    <xf numFmtId="0" fontId="54" fillId="0" borderId="0"/>
    <xf numFmtId="0" fontId="68" fillId="0" borderId="0"/>
    <xf numFmtId="44" fontId="31" fillId="0" borderId="0" applyFont="0" applyFill="0" applyBorder="0" applyAlignment="0" applyProtection="0"/>
    <xf numFmtId="0" fontId="60" fillId="0" borderId="0" applyNumberFormat="0" applyFill="0" applyBorder="0" applyAlignment="0" applyProtection="0"/>
    <xf numFmtId="0" fontId="6" fillId="0" borderId="0"/>
    <xf numFmtId="0" fontId="5" fillId="0" borderId="0"/>
    <xf numFmtId="0" fontId="5" fillId="0" borderId="0"/>
    <xf numFmtId="0" fontId="4" fillId="0" borderId="0"/>
    <xf numFmtId="0" fontId="3" fillId="0" borderId="0"/>
    <xf numFmtId="44" fontId="94" fillId="0" borderId="0" applyFont="0" applyFill="0" applyBorder="0" applyAlignment="0" applyProtection="0"/>
    <xf numFmtId="0" fontId="2" fillId="0" borderId="0"/>
  </cellStyleXfs>
  <cellXfs count="237">
    <xf numFmtId="0" fontId="0" fillId="0" borderId="0" xfId="0"/>
    <xf numFmtId="0" fontId="26" fillId="0" borderId="0" xfId="0" applyFont="1" applyBorder="1"/>
    <xf numFmtId="0" fontId="27" fillId="0" borderId="0" xfId="0" quotePrefix="1" applyFont="1" applyBorder="1" applyAlignment="1">
      <alignment horizontal="left"/>
    </xf>
    <xf numFmtId="0" fontId="27" fillId="0" borderId="0" xfId="0" applyFont="1"/>
    <xf numFmtId="0" fontId="28" fillId="0" borderId="0" xfId="0" applyFont="1"/>
    <xf numFmtId="164" fontId="0" fillId="0" borderId="0" xfId="0" applyNumberFormat="1"/>
    <xf numFmtId="0" fontId="31" fillId="0" borderId="0" xfId="0" applyFont="1"/>
    <xf numFmtId="0" fontId="32" fillId="0" borderId="0" xfId="6"/>
    <xf numFmtId="0" fontId="29" fillId="0" borderId="0" xfId="1" applyFont="1" applyAlignment="1"/>
    <xf numFmtId="0" fontId="32" fillId="0" borderId="0" xfId="6" applyAlignment="1">
      <alignment vertical="center"/>
    </xf>
    <xf numFmtId="0" fontId="31" fillId="0" borderId="0" xfId="4" applyFont="1"/>
    <xf numFmtId="0" fontId="31" fillId="0" borderId="0" xfId="4"/>
    <xf numFmtId="0" fontId="27" fillId="0" borderId="0" xfId="4" quotePrefix="1" applyFont="1" applyBorder="1" applyAlignment="1">
      <alignment horizontal="left"/>
    </xf>
    <xf numFmtId="0" fontId="27" fillId="0" borderId="0" xfId="4" applyFont="1"/>
    <xf numFmtId="164" fontId="31" fillId="0" borderId="0" xfId="4" applyNumberFormat="1"/>
    <xf numFmtId="0" fontId="29" fillId="0" borderId="0" xfId="0" applyFont="1"/>
    <xf numFmtId="16" fontId="31" fillId="0" borderId="0" xfId="4" applyNumberFormat="1"/>
    <xf numFmtId="164" fontId="0" fillId="0" borderId="0" xfId="0" applyNumberFormat="1" applyFill="1"/>
    <xf numFmtId="0" fontId="35" fillId="0" borderId="0" xfId="5" applyFont="1" applyAlignment="1"/>
    <xf numFmtId="0" fontId="36" fillId="0" borderId="0" xfId="1" applyFont="1" applyAlignment="1"/>
    <xf numFmtId="2" fontId="0" fillId="0" borderId="0" xfId="0" applyNumberFormat="1"/>
    <xf numFmtId="0" fontId="0" fillId="0" borderId="0" xfId="0" quotePrefix="1"/>
    <xf numFmtId="0" fontId="34" fillId="0" borderId="0" xfId="0" applyFont="1"/>
    <xf numFmtId="0" fontId="31" fillId="0" borderId="0" xfId="4" quotePrefix="1"/>
    <xf numFmtId="164" fontId="31" fillId="0" borderId="0" xfId="4" applyNumberFormat="1" applyFont="1" applyFill="1"/>
    <xf numFmtId="0" fontId="59" fillId="0" borderId="0" xfId="46" applyFont="1"/>
    <xf numFmtId="0" fontId="22" fillId="0" borderId="0" xfId="46"/>
    <xf numFmtId="0" fontId="58" fillId="0" borderId="0" xfId="46" applyFont="1"/>
    <xf numFmtId="0" fontId="22" fillId="0" borderId="0" xfId="46" applyAlignment="1"/>
    <xf numFmtId="164" fontId="22" fillId="0" borderId="0" xfId="46" applyNumberFormat="1"/>
    <xf numFmtId="0" fontId="22" fillId="0" borderId="0" xfId="46" quotePrefix="1"/>
    <xf numFmtId="0" fontId="22" fillId="0" borderId="0" xfId="46" applyAlignment="1">
      <alignment wrapText="1"/>
    </xf>
    <xf numFmtId="1" fontId="31" fillId="0" borderId="0" xfId="4" applyNumberFormat="1"/>
    <xf numFmtId="164" fontId="21" fillId="0" borderId="0" xfId="46" applyNumberFormat="1" applyFont="1"/>
    <xf numFmtId="0" fontId="21" fillId="0" borderId="0" xfId="46" applyFont="1"/>
    <xf numFmtId="0" fontId="0" fillId="0" borderId="0" xfId="0" applyBorder="1"/>
    <xf numFmtId="0" fontId="20" fillId="0" borderId="0" xfId="46" applyFont="1"/>
    <xf numFmtId="0" fontId="20" fillId="0" borderId="0" xfId="46" quotePrefix="1" applyFont="1" applyAlignment="1"/>
    <xf numFmtId="0" fontId="31" fillId="0" borderId="0" xfId="0" applyFont="1" applyFill="1"/>
    <xf numFmtId="164" fontId="31" fillId="0" borderId="0" xfId="4" applyNumberFormat="1" applyFill="1"/>
    <xf numFmtId="0" fontId="0" fillId="0" borderId="0" xfId="0" applyFill="1"/>
    <xf numFmtId="164" fontId="31" fillId="0" borderId="0" xfId="0" applyNumberFormat="1" applyFont="1" applyFill="1"/>
    <xf numFmtId="0" fontId="0" fillId="0" borderId="0" xfId="0" applyFill="1" applyBorder="1"/>
    <xf numFmtId="0" fontId="31" fillId="0" borderId="0" xfId="0" applyFont="1" applyFill="1" applyBorder="1"/>
    <xf numFmtId="1" fontId="31" fillId="0" borderId="0" xfId="0" applyNumberFormat="1" applyFont="1" applyFill="1"/>
    <xf numFmtId="1" fontId="0" fillId="0" borderId="0" xfId="0" applyNumberFormat="1" applyFill="1"/>
    <xf numFmtId="0" fontId="31" fillId="10" borderId="0" xfId="0" applyFont="1" applyFill="1"/>
    <xf numFmtId="0" fontId="31" fillId="11" borderId="0" xfId="0" applyFont="1" applyFill="1"/>
    <xf numFmtId="0" fontId="31" fillId="10" borderId="0" xfId="0" applyFont="1" applyFill="1" applyBorder="1"/>
    <xf numFmtId="0" fontId="31" fillId="13" borderId="0" xfId="0" applyFont="1" applyFill="1" applyBorder="1"/>
    <xf numFmtId="0" fontId="31" fillId="12" borderId="0" xfId="0" applyFont="1" applyFill="1" applyBorder="1"/>
    <xf numFmtId="0" fontId="31" fillId="11" borderId="0" xfId="0" applyFont="1" applyFill="1" applyBorder="1"/>
    <xf numFmtId="0" fontId="0" fillId="0" borderId="0" xfId="0" applyBorder="1" applyAlignment="1">
      <alignment horizontal="center"/>
    </xf>
    <xf numFmtId="164" fontId="31" fillId="0" borderId="0" xfId="0" applyNumberFormat="1" applyFont="1" applyFill="1" applyBorder="1" applyAlignment="1">
      <alignment horizontal="center"/>
    </xf>
    <xf numFmtId="0" fontId="19" fillId="0" borderId="0" xfId="46" applyFont="1"/>
    <xf numFmtId="0" fontId="62" fillId="0" borderId="0" xfId="0" applyFont="1"/>
    <xf numFmtId="0" fontId="63" fillId="0" borderId="0" xfId="0" applyFont="1"/>
    <xf numFmtId="0" fontId="64" fillId="0" borderId="0" xfId="0" applyFont="1"/>
    <xf numFmtId="0" fontId="22" fillId="0" borderId="0" xfId="46" applyFill="1"/>
    <xf numFmtId="0" fontId="65" fillId="0" borderId="0" xfId="0" applyFont="1"/>
    <xf numFmtId="0" fontId="66" fillId="0" borderId="0" xfId="0" applyFont="1" applyBorder="1" applyAlignment="1">
      <alignment horizontal="right"/>
    </xf>
    <xf numFmtId="0" fontId="70" fillId="0" borderId="0" xfId="0" applyFont="1"/>
    <xf numFmtId="0" fontId="58" fillId="0" borderId="0" xfId="0" applyFont="1"/>
    <xf numFmtId="0" fontId="72" fillId="0" borderId="0" xfId="0" applyFont="1"/>
    <xf numFmtId="0" fontId="54" fillId="0" borderId="0" xfId="49"/>
    <xf numFmtId="0" fontId="70" fillId="0" borderId="0" xfId="49" applyFont="1"/>
    <xf numFmtId="0" fontId="71" fillId="0" borderId="0" xfId="49" applyFont="1"/>
    <xf numFmtId="0" fontId="18" fillId="0" borderId="0" xfId="46" applyFont="1" applyAlignment="1">
      <alignment wrapText="1"/>
    </xf>
    <xf numFmtId="0" fontId="18" fillId="0" borderId="0" xfId="46" applyFont="1"/>
    <xf numFmtId="2" fontId="0" fillId="0" borderId="0" xfId="0" applyNumberFormat="1" applyFill="1"/>
    <xf numFmtId="164" fontId="31" fillId="0" borderId="0" xfId="0" applyNumberFormat="1" applyFont="1" applyFill="1" applyBorder="1"/>
    <xf numFmtId="0" fontId="31" fillId="0" borderId="0" xfId="0" quotePrefix="1" applyFont="1"/>
    <xf numFmtId="165" fontId="0" fillId="0" borderId="0" xfId="48" applyNumberFormat="1" applyFont="1"/>
    <xf numFmtId="0" fontId="0" fillId="0" borderId="0" xfId="0" applyAlignment="1">
      <alignment horizontal="left"/>
    </xf>
    <xf numFmtId="0" fontId="58" fillId="0" borderId="0" xfId="0" applyFont="1" applyAlignment="1">
      <alignment horizontal="left"/>
    </xf>
    <xf numFmtId="0" fontId="29" fillId="0" borderId="0" xfId="0" applyFont="1" applyAlignment="1">
      <alignment horizontal="left"/>
    </xf>
    <xf numFmtId="0" fontId="34" fillId="0" borderId="0" xfId="0" applyFont="1" applyAlignment="1">
      <alignment horizontal="left"/>
    </xf>
    <xf numFmtId="9" fontId="0" fillId="0" borderId="0" xfId="48" applyFont="1"/>
    <xf numFmtId="9" fontId="71" fillId="0" borderId="0" xfId="48" applyFont="1"/>
    <xf numFmtId="2" fontId="70" fillId="0" borderId="0" xfId="49" applyNumberFormat="1" applyFont="1" applyFill="1"/>
    <xf numFmtId="0" fontId="0" fillId="0" borderId="0" xfId="0" quotePrefix="1" applyAlignment="1">
      <alignment horizontal="right"/>
    </xf>
    <xf numFmtId="0" fontId="31" fillId="0" borderId="0" xfId="0" applyFont="1" applyBorder="1"/>
    <xf numFmtId="0" fontId="31" fillId="0" borderId="0" xfId="4" applyBorder="1" applyAlignment="1">
      <alignment horizontal="left"/>
    </xf>
    <xf numFmtId="164" fontId="31" fillId="0" borderId="0" xfId="4" applyNumberFormat="1" applyBorder="1" applyAlignment="1">
      <alignment horizontal="left"/>
    </xf>
    <xf numFmtId="0" fontId="0" fillId="0" borderId="0" xfId="0" applyBorder="1" applyAlignment="1">
      <alignment horizontal="left"/>
    </xf>
    <xf numFmtId="164" fontId="67" fillId="0" borderId="0" xfId="0" applyNumberFormat="1" applyFont="1" applyFill="1"/>
    <xf numFmtId="0" fontId="67" fillId="0" borderId="0" xfId="0" applyFont="1" applyFill="1"/>
    <xf numFmtId="0" fontId="29" fillId="0" borderId="0" xfId="50" applyFont="1" applyBorder="1"/>
    <xf numFmtId="164" fontId="63" fillId="0" borderId="0" xfId="0" applyNumberFormat="1" applyFont="1"/>
    <xf numFmtId="0" fontId="54" fillId="0" borderId="0" xfId="52"/>
    <xf numFmtId="9" fontId="0" fillId="0" borderId="0" xfId="48" applyNumberFormat="1" applyFont="1"/>
    <xf numFmtId="0" fontId="73" fillId="0" borderId="0" xfId="4" applyFont="1" applyFill="1" applyBorder="1"/>
    <xf numFmtId="164" fontId="73" fillId="0" borderId="0" xfId="4" applyNumberFormat="1" applyFont="1" applyFill="1" applyBorder="1"/>
    <xf numFmtId="0" fontId="66" fillId="0" borderId="0" xfId="0" applyFont="1" applyFill="1" applyBorder="1" applyAlignment="1">
      <alignment horizontal="right"/>
    </xf>
    <xf numFmtId="165" fontId="0" fillId="0" borderId="0" xfId="48" applyNumberFormat="1" applyFont="1" applyFill="1"/>
    <xf numFmtId="0" fontId="17" fillId="0" borderId="0" xfId="46" quotePrefix="1" applyFont="1" applyAlignment="1"/>
    <xf numFmtId="0" fontId="82" fillId="0" borderId="0" xfId="50" applyFont="1"/>
    <xf numFmtId="0" fontId="83" fillId="0" borderId="0" xfId="50" applyFont="1"/>
    <xf numFmtId="0" fontId="83" fillId="0" borderId="0" xfId="71" applyFont="1"/>
    <xf numFmtId="0" fontId="29" fillId="0" borderId="0" xfId="50" applyFont="1"/>
    <xf numFmtId="0" fontId="34" fillId="0" borderId="0" xfId="50" applyFont="1"/>
    <xf numFmtId="0" fontId="34" fillId="0" borderId="0" xfId="50" applyFont="1" applyFill="1"/>
    <xf numFmtId="0" fontId="84" fillId="0" borderId="0" xfId="52" applyFont="1"/>
    <xf numFmtId="0" fontId="82" fillId="0" borderId="0" xfId="52" applyFont="1"/>
    <xf numFmtId="0" fontId="83" fillId="0" borderId="0" xfId="52" applyFont="1"/>
    <xf numFmtId="0" fontId="83" fillId="0" borderId="0" xfId="72" applyFont="1"/>
    <xf numFmtId="0" fontId="83" fillId="0" borderId="0" xfId="50" applyFont="1" applyFill="1"/>
    <xf numFmtId="0" fontId="54" fillId="0" borderId="0" xfId="73"/>
    <xf numFmtId="0" fontId="16" fillId="0" borderId="0" xfId="46" applyFont="1"/>
    <xf numFmtId="0" fontId="82" fillId="0" borderId="0" xfId="50" applyFont="1" applyFill="1"/>
    <xf numFmtId="0" fontId="83" fillId="0" borderId="0" xfId="72" applyFont="1" applyFill="1"/>
    <xf numFmtId="2" fontId="54" fillId="0" borderId="0" xfId="53" applyNumberFormat="1" applyFill="1" applyBorder="1"/>
    <xf numFmtId="2" fontId="80" fillId="0" borderId="0" xfId="64" applyNumberFormat="1" applyFont="1" applyFill="1" applyBorder="1" applyAlignment="1">
      <alignment horizontal="right" vertical="center"/>
    </xf>
    <xf numFmtId="2" fontId="66" fillId="0" borderId="0" xfId="68" applyNumberFormat="1" applyFont="1" applyFill="1" applyBorder="1" applyAlignment="1">
      <alignment horizontal="left" vertical="center"/>
    </xf>
    <xf numFmtId="2" fontId="74" fillId="0" borderId="0" xfId="64" applyNumberFormat="1" applyFont="1" applyFill="1" applyBorder="1" applyAlignment="1">
      <alignment horizontal="right" vertical="center"/>
    </xf>
    <xf numFmtId="2" fontId="81" fillId="0" borderId="0" xfId="64" applyNumberFormat="1" applyFont="1" applyFill="1" applyBorder="1" applyAlignment="1">
      <alignment horizontal="right" vertical="center"/>
    </xf>
    <xf numFmtId="2" fontId="74" fillId="0" borderId="0" xfId="64" applyNumberFormat="1" applyFont="1" applyFill="1" applyBorder="1" applyAlignment="1">
      <alignment horizontal="right"/>
    </xf>
    <xf numFmtId="0" fontId="15" fillId="0" borderId="0" xfId="46" quotePrefix="1" applyFont="1" applyAlignment="1"/>
    <xf numFmtId="0" fontId="14" fillId="0" borderId="0" xfId="46" applyFont="1"/>
    <xf numFmtId="0" fontId="86" fillId="0" borderId="0" xfId="0" applyFont="1" applyFill="1"/>
    <xf numFmtId="0" fontId="85" fillId="0" borderId="10" xfId="0" applyFont="1" applyFill="1" applyBorder="1" applyAlignment="1">
      <alignment vertical="center"/>
    </xf>
    <xf numFmtId="0" fontId="85" fillId="0" borderId="10" xfId="0" applyFont="1" applyFill="1" applyBorder="1"/>
    <xf numFmtId="0" fontId="86" fillId="0" borderId="10" xfId="0" applyFont="1" applyFill="1" applyBorder="1"/>
    <xf numFmtId="0" fontId="86" fillId="0" borderId="10" xfId="0" applyFont="1" applyFill="1" applyBorder="1" applyAlignment="1">
      <alignment horizontal="right" vertical="center"/>
    </xf>
    <xf numFmtId="0" fontId="86" fillId="0" borderId="10" xfId="0" applyFont="1" applyFill="1" applyBorder="1" applyAlignment="1">
      <alignment vertical="center"/>
    </xf>
    <xf numFmtId="0" fontId="87" fillId="0" borderId="10" xfId="6" applyFont="1" applyFill="1" applyBorder="1"/>
    <xf numFmtId="0" fontId="87" fillId="0" borderId="10" xfId="6" applyFont="1" applyFill="1" applyBorder="1" applyAlignment="1">
      <alignment vertical="center"/>
    </xf>
    <xf numFmtId="0" fontId="85" fillId="0" borderId="0" xfId="0" applyFont="1" applyFill="1"/>
    <xf numFmtId="0" fontId="34" fillId="0" borderId="0" xfId="72" applyFont="1" applyFill="1"/>
    <xf numFmtId="2" fontId="31" fillId="0" borderId="0" xfId="74" applyNumberFormat="1" applyFont="1" applyFill="1" applyBorder="1" applyAlignment="1"/>
    <xf numFmtId="2" fontId="68" fillId="0" borderId="0" xfId="74" applyNumberFormat="1" applyFill="1" applyBorder="1"/>
    <xf numFmtId="1" fontId="31" fillId="0" borderId="0" xfId="4" applyNumberFormat="1" applyFill="1" applyBorder="1"/>
    <xf numFmtId="2" fontId="31" fillId="0" borderId="0" xfId="4" applyNumberFormat="1" applyFill="1" applyBorder="1"/>
    <xf numFmtId="2" fontId="68" fillId="0" borderId="0" xfId="74" applyNumberFormat="1" applyFont="1" applyFill="1" applyBorder="1"/>
    <xf numFmtId="2" fontId="0" fillId="0" borderId="0" xfId="14" applyNumberFormat="1" applyFont="1" applyFill="1" applyBorder="1"/>
    <xf numFmtId="2" fontId="31" fillId="0" borderId="0" xfId="4" applyNumberFormat="1" applyFont="1" applyFill="1" applyBorder="1"/>
    <xf numFmtId="2" fontId="29" fillId="0" borderId="0" xfId="53" applyNumberFormat="1" applyFont="1" applyFill="1" applyBorder="1"/>
    <xf numFmtId="2" fontId="34" fillId="0" borderId="0" xfId="53" applyNumberFormat="1" applyFont="1" applyFill="1" applyBorder="1"/>
    <xf numFmtId="172" fontId="74" fillId="0" borderId="0" xfId="75" applyNumberFormat="1" applyFont="1" applyFill="1" applyBorder="1" applyAlignment="1">
      <alignment horizontal="right" vertical="center"/>
    </xf>
    <xf numFmtId="0" fontId="31" fillId="0" borderId="0" xfId="4" applyFont="1" applyFill="1"/>
    <xf numFmtId="1" fontId="0" fillId="0" borderId="0" xfId="75" applyNumberFormat="1" applyFont="1" applyFill="1" applyBorder="1"/>
    <xf numFmtId="172" fontId="0" fillId="0" borderId="0" xfId="75" applyNumberFormat="1" applyFont="1" applyFill="1" applyBorder="1"/>
    <xf numFmtId="172" fontId="29" fillId="0" borderId="0" xfId="75" applyNumberFormat="1" applyFont="1" applyFill="1" applyBorder="1"/>
    <xf numFmtId="2" fontId="27" fillId="0" borderId="0" xfId="53" applyNumberFormat="1" applyFont="1" applyFill="1" applyBorder="1"/>
    <xf numFmtId="172" fontId="54" fillId="0" borderId="0" xfId="75" applyNumberFormat="1" applyFont="1" applyFill="1" applyBorder="1"/>
    <xf numFmtId="172" fontId="80" fillId="0" borderId="0" xfId="75" applyNumberFormat="1" applyFont="1" applyFill="1" applyBorder="1" applyAlignment="1">
      <alignment horizontal="right" vertical="center"/>
    </xf>
    <xf numFmtId="164" fontId="31" fillId="0" borderId="0" xfId="4" applyNumberFormat="1" applyFill="1" applyBorder="1"/>
    <xf numFmtId="9" fontId="0" fillId="0" borderId="0" xfId="14" applyNumberFormat="1" applyFont="1" applyFill="1" applyBorder="1"/>
    <xf numFmtId="9" fontId="0" fillId="0" borderId="0" xfId="14" applyFont="1" applyFill="1" applyBorder="1"/>
    <xf numFmtId="0" fontId="29" fillId="0" borderId="0" xfId="4" applyFont="1"/>
    <xf numFmtId="0" fontId="34" fillId="0" borderId="0" xfId="4" applyFont="1"/>
    <xf numFmtId="0" fontId="34" fillId="2" borderId="0" xfId="4" applyFont="1" applyFill="1"/>
    <xf numFmtId="0" fontId="29" fillId="14" borderId="0" xfId="4" applyFont="1" applyFill="1"/>
    <xf numFmtId="0" fontId="34" fillId="14" borderId="0" xfId="4" applyFont="1" applyFill="1"/>
    <xf numFmtId="0" fontId="29" fillId="15" borderId="0" xfId="4" applyFont="1" applyFill="1"/>
    <xf numFmtId="0" fontId="29" fillId="11" borderId="0" xfId="4" applyFont="1" applyFill="1"/>
    <xf numFmtId="0" fontId="34" fillId="11" borderId="0" xfId="4" applyFont="1" applyFill="1"/>
    <xf numFmtId="164" fontId="34" fillId="0" borderId="0" xfId="50" applyNumberFormat="1" applyFont="1"/>
    <xf numFmtId="165" fontId="0" fillId="0" borderId="0" xfId="14" applyNumberFormat="1" applyFont="1"/>
    <xf numFmtId="0" fontId="34" fillId="0" borderId="0" xfId="51" applyFont="1"/>
    <xf numFmtId="165" fontId="34" fillId="0" borderId="0" xfId="14" applyNumberFormat="1" applyFont="1"/>
    <xf numFmtId="9" fontId="0" fillId="0" borderId="0" xfId="14" applyNumberFormat="1" applyFont="1"/>
    <xf numFmtId="9" fontId="0" fillId="0" borderId="0" xfId="14" applyFont="1"/>
    <xf numFmtId="0" fontId="31" fillId="0" borderId="0" xfId="4" applyAlignment="1">
      <alignment horizontal="center"/>
    </xf>
    <xf numFmtId="16" fontId="31" fillId="0" borderId="0" xfId="4" applyNumberFormat="1" applyFont="1"/>
    <xf numFmtId="0" fontId="34" fillId="0" borderId="0" xfId="4" applyFont="1" applyFill="1"/>
    <xf numFmtId="0" fontId="31" fillId="0" borderId="0" xfId="4" applyFill="1"/>
    <xf numFmtId="0" fontId="34" fillId="0" borderId="0" xfId="73" applyFont="1"/>
    <xf numFmtId="1" fontId="31" fillId="0" borderId="0" xfId="4" applyNumberFormat="1" applyFont="1"/>
    <xf numFmtId="0" fontId="27" fillId="0" borderId="0" xfId="73" applyFont="1"/>
    <xf numFmtId="0" fontId="29" fillId="0" borderId="0" xfId="73" applyFont="1"/>
    <xf numFmtId="0" fontId="27" fillId="0" borderId="0" xfId="4" applyFont="1" applyAlignment="1">
      <alignment horizontal="right"/>
    </xf>
    <xf numFmtId="164" fontId="29" fillId="0" borderId="0" xfId="4" applyNumberFormat="1" applyFont="1"/>
    <xf numFmtId="0" fontId="31" fillId="0" borderId="0" xfId="4" applyAlignment="1">
      <alignment horizontal="right"/>
    </xf>
    <xf numFmtId="0" fontId="29" fillId="0" borderId="0" xfId="4" applyFont="1" applyAlignment="1">
      <alignment horizontal="right"/>
    </xf>
    <xf numFmtId="0" fontId="31" fillId="0" borderId="0" xfId="4" applyFont="1" applyAlignment="1">
      <alignment horizontal="right"/>
    </xf>
    <xf numFmtId="164" fontId="31" fillId="0" borderId="0" xfId="4" applyNumberFormat="1" applyAlignment="1">
      <alignment horizontal="right"/>
    </xf>
    <xf numFmtId="2" fontId="31" fillId="0" borderId="0" xfId="4" applyNumberFormat="1" applyAlignment="1">
      <alignment horizontal="right"/>
    </xf>
    <xf numFmtId="0" fontId="13" fillId="0" borderId="0" xfId="46" applyFont="1"/>
    <xf numFmtId="0" fontId="13" fillId="0" borderId="0" xfId="46" applyFont="1" applyFill="1"/>
    <xf numFmtId="0" fontId="27" fillId="0" borderId="0" xfId="0" applyFont="1" applyFill="1"/>
    <xf numFmtId="9" fontId="0" fillId="0" borderId="0" xfId="48" applyNumberFormat="1" applyFont="1" applyFill="1"/>
    <xf numFmtId="0" fontId="88" fillId="0" borderId="0" xfId="0" applyFont="1" applyAlignment="1">
      <alignment horizontal="right"/>
    </xf>
    <xf numFmtId="0" fontId="12" fillId="0" borderId="0" xfId="46" quotePrefix="1" applyFont="1"/>
    <xf numFmtId="0" fontId="12" fillId="0" borderId="0" xfId="46" applyFont="1" applyFill="1"/>
    <xf numFmtId="16" fontId="0" fillId="0" borderId="0" xfId="0" applyNumberFormat="1"/>
    <xf numFmtId="0" fontId="0" fillId="0" borderId="0" xfId="0" applyFont="1"/>
    <xf numFmtId="0" fontId="11" fillId="0" borderId="0" xfId="46" applyFont="1"/>
    <xf numFmtId="0" fontId="11" fillId="0" borderId="0" xfId="46" quotePrefix="1" applyFont="1"/>
    <xf numFmtId="0" fontId="34" fillId="0" borderId="0" xfId="52" applyFont="1" applyFill="1"/>
    <xf numFmtId="0" fontId="10" fillId="0" borderId="0" xfId="46" applyFont="1"/>
    <xf numFmtId="0" fontId="10" fillId="0" borderId="0" xfId="46" applyFont="1" applyFill="1"/>
    <xf numFmtId="0" fontId="9" fillId="0" borderId="0" xfId="46" applyFont="1"/>
    <xf numFmtId="0" fontId="9" fillId="0" borderId="0" xfId="46" applyFont="1" applyFill="1"/>
    <xf numFmtId="0" fontId="89" fillId="0" borderId="0" xfId="46" applyFont="1"/>
    <xf numFmtId="0" fontId="90" fillId="0" borderId="0" xfId="46" applyFont="1"/>
    <xf numFmtId="0" fontId="92" fillId="0" borderId="0" xfId="0" applyFont="1" applyAlignment="1">
      <alignment horizontal="right" vertical="center"/>
    </xf>
    <xf numFmtId="0" fontId="91" fillId="0" borderId="0" xfId="0" applyFont="1"/>
    <xf numFmtId="0" fontId="92" fillId="0" borderId="0" xfId="0" applyFont="1" applyAlignment="1">
      <alignment vertical="center"/>
    </xf>
    <xf numFmtId="14" fontId="92" fillId="0" borderId="0" xfId="0" applyNumberFormat="1" applyFont="1" applyAlignment="1">
      <alignment horizontal="right" vertical="center"/>
    </xf>
    <xf numFmtId="0" fontId="8" fillId="0" borderId="0" xfId="46" applyFont="1" applyFill="1"/>
    <xf numFmtId="164" fontId="93" fillId="0" borderId="0" xfId="4" applyNumberFormat="1" applyFont="1" applyFill="1" applyBorder="1"/>
    <xf numFmtId="0" fontId="7" fillId="0" borderId="0" xfId="46" applyFont="1" applyFill="1"/>
    <xf numFmtId="1" fontId="0" fillId="0" borderId="0" xfId="0" applyNumberFormat="1" applyFill="1" applyBorder="1"/>
    <xf numFmtId="0" fontId="6" fillId="0" borderId="0" xfId="77"/>
    <xf numFmtId="0" fontId="34" fillId="0" borderId="0" xfId="49" applyFont="1"/>
    <xf numFmtId="0" fontId="29" fillId="0" borderId="0" xfId="49" applyFont="1"/>
    <xf numFmtId="164" fontId="0" fillId="2" borderId="0" xfId="0" applyNumberFormat="1" applyFill="1"/>
    <xf numFmtId="164" fontId="93" fillId="2" borderId="0" xfId="4" applyNumberFormat="1" applyFont="1" applyFill="1" applyBorder="1"/>
    <xf numFmtId="0" fontId="0" fillId="2" borderId="0" xfId="0" applyFill="1"/>
    <xf numFmtId="164" fontId="31" fillId="2" borderId="0" xfId="0" applyNumberFormat="1" applyFont="1" applyFill="1"/>
    <xf numFmtId="0" fontId="5" fillId="0" borderId="0" xfId="78"/>
    <xf numFmtId="0" fontId="5" fillId="10" borderId="0" xfId="78" applyFill="1"/>
    <xf numFmtId="0" fontId="5" fillId="2" borderId="0" xfId="78" applyFill="1"/>
    <xf numFmtId="0" fontId="5" fillId="0" borderId="0" xfId="79"/>
    <xf numFmtId="0" fontId="5" fillId="0" borderId="0" xfId="79" applyFill="1"/>
    <xf numFmtId="0" fontId="4" fillId="0" borderId="0" xfId="46" applyFont="1"/>
    <xf numFmtId="0" fontId="4" fillId="0" borderId="0" xfId="80"/>
    <xf numFmtId="0" fontId="3" fillId="0" borderId="0" xfId="81"/>
    <xf numFmtId="0" fontId="2" fillId="0" borderId="0" xfId="46" applyFont="1"/>
    <xf numFmtId="0" fontId="2" fillId="0" borderId="0" xfId="83"/>
    <xf numFmtId="44" fontId="82" fillId="0" borderId="0" xfId="82" applyFont="1"/>
    <xf numFmtId="0" fontId="2" fillId="2" borderId="0" xfId="83" applyFill="1"/>
    <xf numFmtId="0" fontId="33" fillId="0" borderId="0" xfId="7"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93" fillId="0" borderId="0" xfId="4" applyNumberFormat="1" applyFont="1" applyFill="1" applyBorder="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horizontal="center" vertical="center"/>
    </xf>
    <xf numFmtId="0" fontId="28" fillId="0" borderId="0" xfId="0" applyFont="1" applyAlignment="1">
      <alignment horizontal="center" vertical="center"/>
    </xf>
    <xf numFmtId="0" fontId="1" fillId="0" borderId="0" xfId="46" applyFont="1"/>
    <xf numFmtId="1" fontId="31" fillId="0" borderId="0" xfId="4" applyNumberFormat="1" applyAlignment="1">
      <alignment horizontal="center" wrapText="1"/>
    </xf>
    <xf numFmtId="0" fontId="5" fillId="0" borderId="0" xfId="78" applyFill="1"/>
    <xf numFmtId="2" fontId="0" fillId="14" borderId="0" xfId="0" applyNumberFormat="1" applyFill="1"/>
    <xf numFmtId="2" fontId="32" fillId="0" borderId="0" xfId="6" applyNumberFormat="1" applyFill="1" applyBorder="1" applyAlignment="1"/>
    <xf numFmtId="173" fontId="0" fillId="0" borderId="0" xfId="48" applyNumberFormat="1" applyFont="1"/>
    <xf numFmtId="173" fontId="0" fillId="2" borderId="0" xfId="48" applyNumberFormat="1" applyFont="1" applyFill="1"/>
  </cellXfs>
  <cellStyles count="84">
    <cellStyle name="2tabellen" xfId="54"/>
    <cellStyle name="Bad" xfId="22"/>
    <cellStyle name="Calculation" xfId="23"/>
    <cellStyle name="Check Cell" xfId="24"/>
    <cellStyle name="color gray" xfId="55"/>
    <cellStyle name="Dezimal [0]_tabquestmig99v.95" xfId="56"/>
    <cellStyle name="Dezimal_tabquestmig99v.95" xfId="57"/>
    <cellStyle name="Explanatory Text" xfId="25"/>
    <cellStyle name="Good" xfId="26"/>
    <cellStyle name="grey" xfId="58"/>
    <cellStyle name="Header" xfId="1"/>
    <cellStyle name="Header 2" xfId="2"/>
    <cellStyle name="Header 2 2" xfId="13"/>
    <cellStyle name="Header 3" xfId="8"/>
    <cellStyle name="Header 3 2" xfId="21"/>
    <cellStyle name="Header 4" xfId="11"/>
    <cellStyle name="Header 5" xfId="27"/>
    <cellStyle name="Header 5 2" xfId="28"/>
    <cellStyle name="Heading 1" xfId="29"/>
    <cellStyle name="Heading 2" xfId="30"/>
    <cellStyle name="Heading 3" xfId="31"/>
    <cellStyle name="Heading 4" xfId="32"/>
    <cellStyle name="Hyperlink" xfId="6" builtinId="8"/>
    <cellStyle name="Hyperlink 2" xfId="3"/>
    <cellStyle name="Hyperlink 3" xfId="7"/>
    <cellStyle name="Hyperlink 4" xfId="47"/>
    <cellStyle name="Input" xfId="33"/>
    <cellStyle name="Linked Cell" xfId="34"/>
    <cellStyle name="Milliers [0]" xfId="59"/>
    <cellStyle name="Monétaire [0]" xfId="60"/>
    <cellStyle name="Neutral" xfId="35"/>
    <cellStyle name="Normal 2" xfId="36"/>
    <cellStyle name="Normal 3" xfId="61"/>
    <cellStyle name="Normal 4" xfId="62"/>
    <cellStyle name="Normal 5" xfId="63"/>
    <cellStyle name="Normal 6" xfId="64"/>
    <cellStyle name="Normal 7" xfId="65"/>
    <cellStyle name="normální_List1" xfId="66"/>
    <cellStyle name="Note" xfId="37"/>
    <cellStyle name="Output" xfId="38"/>
    <cellStyle name="Procent" xfId="48" builtinId="5"/>
    <cellStyle name="Procent 2" xfId="14"/>
    <cellStyle name="Procent 2 2" xfId="15"/>
    <cellStyle name="SDMX_protected" xfId="67"/>
    <cellStyle name="Standaard" xfId="0" builtinId="0"/>
    <cellStyle name="Standaard 2" xfId="4"/>
    <cellStyle name="Standaard 2 2" xfId="16"/>
    <cellStyle name="Standaard 2 3" xfId="20"/>
    <cellStyle name="Standaard 2 3 2" xfId="44"/>
    <cellStyle name="Standaard 3" xfId="10"/>
    <cellStyle name="Standaard 3 2" xfId="39"/>
    <cellStyle name="Standaard 4" xfId="17"/>
    <cellStyle name="Standaard 4 2" xfId="40"/>
    <cellStyle name="Standaard 5" xfId="18"/>
    <cellStyle name="Standaard 6" xfId="9"/>
    <cellStyle name="Standaard 7" xfId="19"/>
    <cellStyle name="Standaard 8" xfId="45"/>
    <cellStyle name="Standaard 9" xfId="46"/>
    <cellStyle name="Standaard_10" xfId="83"/>
    <cellStyle name="Standaard_11" xfId="81"/>
    <cellStyle name="Standaard_5" xfId="78"/>
    <cellStyle name="Standaard_6" xfId="77"/>
    <cellStyle name="Standaard_7" xfId="79"/>
    <cellStyle name="Standaard_8" xfId="80"/>
    <cellStyle name="Standaard_AantalBedrijven" xfId="73"/>
    <cellStyle name="Standaard_Blad1" xfId="50"/>
    <cellStyle name="Standaard_g10-woningen met tuin" xfId="53"/>
    <cellStyle name="Standaard_g10-woningen met tuin_1 2" xfId="74"/>
    <cellStyle name="Standaard_g10-woningen met tuin_2" xfId="68"/>
    <cellStyle name="Standaard_g5-Nieuwbouwwoningen" xfId="51"/>
    <cellStyle name="Standaard_g6-Vergunningen nieuwbouw" xfId="52"/>
    <cellStyle name="Standaard_g8-COENOmzet" xfId="71"/>
    <cellStyle name="Standaard_g-bouwvergunningen" xfId="49"/>
    <cellStyle name="Standaard_Starters stoppers" xfId="72"/>
    <cellStyle name="Title" xfId="5"/>
    <cellStyle name="Title 2" xfId="12"/>
    <cellStyle name="Title 3" xfId="41"/>
    <cellStyle name="Title_10" xfId="76"/>
    <cellStyle name="Total" xfId="42"/>
    <cellStyle name="Valuta" xfId="82" builtinId="4"/>
    <cellStyle name="Valuta 2" xfId="75"/>
    <cellStyle name="Währung [0]_tabquestmig99v.95" xfId="69"/>
    <cellStyle name="Währung_tabquestmig99v.95" xfId="70"/>
    <cellStyle name="Warning Text" xfId="43"/>
  </cellStyles>
  <dxfs count="0"/>
  <tableStyles count="0" defaultTableStyle="TableStyleMedium2" defaultPivotStyle="PivotStyleLight16"/>
  <colors>
    <mruColors>
      <color rgb="FFF9A61C"/>
      <color rgb="FF1DBCC5"/>
      <color rgb="FFEF4156"/>
      <color rgb="FFBB853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825436408977551E-2"/>
          <c:y val="0.11274563776059743"/>
          <c:w val="0.91022443890274318"/>
          <c:h val="0.48529644079561501"/>
        </c:manualLayout>
      </c:layout>
      <c:barChart>
        <c:barDir val="col"/>
        <c:grouping val="clustered"/>
        <c:varyColors val="0"/>
        <c:ser>
          <c:idx val="0"/>
          <c:order val="0"/>
          <c:tx>
            <c:strRef>
              <c:f>'1'!$I$3</c:f>
              <c:strCache>
                <c:ptCount val="1"/>
                <c:pt idx="0">
                  <c:v>Leden VHG</c:v>
                </c:pt>
              </c:strCache>
            </c:strRef>
          </c:tx>
          <c:spPr>
            <a:solidFill>
              <a:srgbClr val="1DBCC5"/>
            </a:solidFill>
            <a:ln w="25400">
              <a:noFill/>
            </a:ln>
          </c:spPr>
          <c:invertIfNegative val="0"/>
          <c:cat>
            <c:strRef>
              <c:f>'1'!$G$16:$H$34</c:f>
              <c:strCache>
                <c:ptCount val="17"/>
                <c:pt idx="0">
                  <c:v>2014</c:v>
                </c:pt>
                <c:pt idx="4">
                  <c:v>2015</c:v>
                </c:pt>
                <c:pt idx="8">
                  <c:v>2016</c:v>
                </c:pt>
                <c:pt idx="12">
                  <c:v>2017</c:v>
                </c:pt>
                <c:pt idx="16">
                  <c:v>2018</c:v>
                </c:pt>
              </c:strCache>
            </c:strRef>
          </c:cat>
          <c:val>
            <c:numRef>
              <c:f>'1'!$I$16:$I$34</c:f>
              <c:numCache>
                <c:formatCode>0.0</c:formatCode>
                <c:ptCount val="19"/>
                <c:pt idx="0">
                  <c:v>8.8000000000000007</c:v>
                </c:pt>
                <c:pt idx="1">
                  <c:v>0.5</c:v>
                </c:pt>
                <c:pt idx="2">
                  <c:v>2.2000000000000002</c:v>
                </c:pt>
                <c:pt idx="3">
                  <c:v>4.5</c:v>
                </c:pt>
                <c:pt idx="4">
                  <c:v>4</c:v>
                </c:pt>
                <c:pt idx="5">
                  <c:v>4.5999999999999996</c:v>
                </c:pt>
                <c:pt idx="6" formatCode="General">
                  <c:v>-2.6</c:v>
                </c:pt>
                <c:pt idx="7">
                  <c:v>0.7</c:v>
                </c:pt>
                <c:pt idx="8">
                  <c:v>1.3</c:v>
                </c:pt>
                <c:pt idx="9" formatCode="General">
                  <c:v>0.3</c:v>
                </c:pt>
                <c:pt idx="10">
                  <c:v>7.9</c:v>
                </c:pt>
                <c:pt idx="11" formatCode="General">
                  <c:v>6.4</c:v>
                </c:pt>
                <c:pt idx="12">
                  <c:v>8.9</c:v>
                </c:pt>
                <c:pt idx="13">
                  <c:v>13.9</c:v>
                </c:pt>
                <c:pt idx="14">
                  <c:v>6.7</c:v>
                </c:pt>
                <c:pt idx="15">
                  <c:v>10.5</c:v>
                </c:pt>
                <c:pt idx="16">
                  <c:v>9.5</c:v>
                </c:pt>
                <c:pt idx="17">
                  <c:v>8.6999999999999993</c:v>
                </c:pt>
                <c:pt idx="18">
                  <c:v>13.2</c:v>
                </c:pt>
              </c:numCache>
            </c:numRef>
          </c:val>
          <c:extLst>
            <c:ext xmlns:c16="http://schemas.microsoft.com/office/drawing/2014/chart" uri="{C3380CC4-5D6E-409C-BE32-E72D297353CC}">
              <c16:uniqueId val="{00000000-6A7F-4633-AF94-671686E8E10D}"/>
            </c:ext>
          </c:extLst>
        </c:ser>
        <c:ser>
          <c:idx val="1"/>
          <c:order val="1"/>
          <c:tx>
            <c:strRef>
              <c:f>'1'!$J$3</c:f>
              <c:strCache>
                <c:ptCount val="1"/>
                <c:pt idx="0">
                  <c:v>Hoveniersbranche (SBI 813)</c:v>
                </c:pt>
              </c:strCache>
            </c:strRef>
          </c:tx>
          <c:spPr>
            <a:solidFill>
              <a:srgbClr val="F9A61C"/>
            </a:solidFill>
            <a:ln w="25400">
              <a:noFill/>
            </a:ln>
          </c:spPr>
          <c:invertIfNegative val="0"/>
          <c:cat>
            <c:strRef>
              <c:f>'1'!$G$16:$H$34</c:f>
              <c:strCache>
                <c:ptCount val="17"/>
                <c:pt idx="0">
                  <c:v>2014</c:v>
                </c:pt>
                <c:pt idx="4">
                  <c:v>2015</c:v>
                </c:pt>
                <c:pt idx="8">
                  <c:v>2016</c:v>
                </c:pt>
                <c:pt idx="12">
                  <c:v>2017</c:v>
                </c:pt>
                <c:pt idx="16">
                  <c:v>2018</c:v>
                </c:pt>
              </c:strCache>
            </c:strRef>
          </c:cat>
          <c:val>
            <c:numRef>
              <c:f>'1'!$J$16:$J$34</c:f>
              <c:numCache>
                <c:formatCode>0.0</c:formatCode>
                <c:ptCount val="19"/>
                <c:pt idx="0">
                  <c:v>16.899999999999999</c:v>
                </c:pt>
                <c:pt idx="1">
                  <c:v>1</c:v>
                </c:pt>
                <c:pt idx="2">
                  <c:v>2.6</c:v>
                </c:pt>
                <c:pt idx="3">
                  <c:v>5</c:v>
                </c:pt>
                <c:pt idx="4">
                  <c:v>6.5</c:v>
                </c:pt>
                <c:pt idx="5">
                  <c:v>14</c:v>
                </c:pt>
                <c:pt idx="6">
                  <c:v>2.1</c:v>
                </c:pt>
                <c:pt idx="7">
                  <c:v>4.8</c:v>
                </c:pt>
                <c:pt idx="8">
                  <c:v>3.6</c:v>
                </c:pt>
                <c:pt idx="9">
                  <c:v>-1.3</c:v>
                </c:pt>
                <c:pt idx="10">
                  <c:v>12.2</c:v>
                </c:pt>
                <c:pt idx="11">
                  <c:v>9.6999999999999993</c:v>
                </c:pt>
                <c:pt idx="12">
                  <c:v>10.1</c:v>
                </c:pt>
                <c:pt idx="13">
                  <c:v>11.9</c:v>
                </c:pt>
                <c:pt idx="14">
                  <c:v>9.8000000000000007</c:v>
                </c:pt>
                <c:pt idx="15">
                  <c:v>7.8</c:v>
                </c:pt>
                <c:pt idx="16">
                  <c:v>13.8</c:v>
                </c:pt>
                <c:pt idx="17">
                  <c:v>12.8</c:v>
                </c:pt>
                <c:pt idx="18">
                  <c:v>14.6</c:v>
                </c:pt>
              </c:numCache>
            </c:numRef>
          </c:val>
          <c:extLst>
            <c:ext xmlns:c16="http://schemas.microsoft.com/office/drawing/2014/chart" uri="{C3380CC4-5D6E-409C-BE32-E72D297353CC}">
              <c16:uniqueId val="{00000001-6A7F-4633-AF94-671686E8E10D}"/>
            </c:ext>
          </c:extLst>
        </c:ser>
        <c:dLbls>
          <c:showLegendKey val="0"/>
          <c:showVal val="0"/>
          <c:showCatName val="0"/>
          <c:showSerName val="0"/>
          <c:showPercent val="0"/>
          <c:showBubbleSize val="0"/>
        </c:dLbls>
        <c:gapWidth val="80"/>
        <c:axId val="84335232"/>
        <c:axId val="84382464"/>
      </c:barChart>
      <c:catAx>
        <c:axId val="8433523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nl-NL"/>
                  <a:t>%-mutatie t.o.v. jaar eerder</a:t>
                </a:r>
              </a:p>
            </c:rich>
          </c:tx>
          <c:layout>
            <c:manualLayout>
              <c:xMode val="edge"/>
              <c:yMode val="edge"/>
              <c:x val="5.9850374064837904E-2"/>
              <c:y val="2.4509803921568627E-2"/>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4382464"/>
        <c:crosses val="autoZero"/>
        <c:auto val="1"/>
        <c:lblAlgn val="ctr"/>
        <c:lblOffset val="0"/>
        <c:tickLblSkip val="1"/>
        <c:tickMarkSkip val="1"/>
        <c:noMultiLvlLbl val="0"/>
      </c:catAx>
      <c:valAx>
        <c:axId val="84382464"/>
        <c:scaling>
          <c:orientation val="minMax"/>
        </c:scaling>
        <c:delete val="0"/>
        <c:axPos val="l"/>
        <c:majorGridlines>
          <c:spPr>
            <a:ln w="12700">
              <a:solidFill>
                <a:srgbClr val="ADADAD"/>
              </a:solidFill>
              <a:prstDash val="solid"/>
            </a:ln>
          </c:spPr>
        </c:majorGridlines>
        <c:numFmt formatCode="0"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4335232"/>
        <c:crosses val="autoZero"/>
        <c:crossBetween val="between"/>
      </c:valAx>
      <c:spPr>
        <a:solidFill>
          <a:srgbClr val="FFFFFF"/>
        </a:solidFill>
        <a:ln w="12700">
          <a:solidFill>
            <a:srgbClr val="808080"/>
          </a:solidFill>
          <a:prstDash val="solid"/>
        </a:ln>
      </c:spPr>
    </c:plotArea>
    <c:legend>
      <c:legendPos val="b"/>
      <c:layout>
        <c:manualLayout>
          <c:xMode val="edge"/>
          <c:yMode val="edge"/>
          <c:x val="0.17484901960784313"/>
          <c:y val="0.84804320987654325"/>
          <c:w val="0.81188823529411769"/>
          <c:h val="0.1519567901234567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825436408977551E-2"/>
          <c:y val="0.15194320987654322"/>
          <c:w val="0.91022443890274318"/>
          <c:h val="0.48529629629629628"/>
        </c:manualLayout>
      </c:layout>
      <c:barChart>
        <c:barDir val="col"/>
        <c:grouping val="clustered"/>
        <c:varyColors val="0"/>
        <c:ser>
          <c:idx val="0"/>
          <c:order val="0"/>
          <c:tx>
            <c:strRef>
              <c:f>Optie1!$D$1</c:f>
              <c:strCache>
                <c:ptCount val="1"/>
                <c:pt idx="0">
                  <c:v>Oprichtingen</c:v>
                </c:pt>
              </c:strCache>
            </c:strRef>
          </c:tx>
          <c:spPr>
            <a:solidFill>
              <a:srgbClr val="1DBCC5"/>
            </a:solidFill>
            <a:ln w="25400">
              <a:noFill/>
            </a:ln>
          </c:spPr>
          <c:invertIfNegative val="0"/>
          <c:cat>
            <c:multiLvlStrRef>
              <c:f>Optie1!$A$6:$B$28</c:f>
              <c:multiLvlStrCache>
                <c:ptCount val="2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lvl>
                <c:lvl>
                  <c:pt idx="0">
                    <c:v>2013</c:v>
                  </c:pt>
                  <c:pt idx="4">
                    <c:v>2014</c:v>
                  </c:pt>
                  <c:pt idx="8">
                    <c:v>2015</c:v>
                  </c:pt>
                  <c:pt idx="12">
                    <c:v>2016</c:v>
                  </c:pt>
                  <c:pt idx="16">
                    <c:v>2017</c:v>
                  </c:pt>
                  <c:pt idx="20">
                    <c:v>2018</c:v>
                  </c:pt>
                </c:lvl>
              </c:multiLvlStrCache>
            </c:multiLvlStrRef>
          </c:cat>
          <c:val>
            <c:numRef>
              <c:f>Optie1!$D$6:$D$28</c:f>
              <c:numCache>
                <c:formatCode>General</c:formatCode>
                <c:ptCount val="23"/>
                <c:pt idx="0">
                  <c:v>115</c:v>
                </c:pt>
                <c:pt idx="1">
                  <c:v>170</c:v>
                </c:pt>
                <c:pt idx="2">
                  <c:v>225</c:v>
                </c:pt>
                <c:pt idx="3">
                  <c:v>150</c:v>
                </c:pt>
                <c:pt idx="4">
                  <c:v>150</c:v>
                </c:pt>
                <c:pt idx="5">
                  <c:v>225</c:v>
                </c:pt>
                <c:pt idx="6">
                  <c:v>235</c:v>
                </c:pt>
                <c:pt idx="7">
                  <c:v>130</c:v>
                </c:pt>
                <c:pt idx="8">
                  <c:v>160</c:v>
                </c:pt>
                <c:pt idx="9">
                  <c:v>255</c:v>
                </c:pt>
                <c:pt idx="10">
                  <c:v>245</c:v>
                </c:pt>
                <c:pt idx="11">
                  <c:v>165</c:v>
                </c:pt>
                <c:pt idx="12">
                  <c:v>135</c:v>
                </c:pt>
                <c:pt idx="13">
                  <c:v>240</c:v>
                </c:pt>
                <c:pt idx="14">
                  <c:v>225</c:v>
                </c:pt>
                <c:pt idx="15">
                  <c:v>160</c:v>
                </c:pt>
                <c:pt idx="16">
                  <c:v>160</c:v>
                </c:pt>
                <c:pt idx="17">
                  <c:v>195</c:v>
                </c:pt>
                <c:pt idx="18">
                  <c:v>220</c:v>
                </c:pt>
                <c:pt idx="19">
                  <c:v>170</c:v>
                </c:pt>
                <c:pt idx="20">
                  <c:v>150</c:v>
                </c:pt>
                <c:pt idx="21">
                  <c:v>265</c:v>
                </c:pt>
                <c:pt idx="22">
                  <c:v>300</c:v>
                </c:pt>
              </c:numCache>
            </c:numRef>
          </c:val>
          <c:extLst>
            <c:ext xmlns:c16="http://schemas.microsoft.com/office/drawing/2014/chart" uri="{C3380CC4-5D6E-409C-BE32-E72D297353CC}">
              <c16:uniqueId val="{00000000-ED5D-4FB9-B733-80BB5D43278A}"/>
            </c:ext>
          </c:extLst>
        </c:ser>
        <c:ser>
          <c:idx val="1"/>
          <c:order val="1"/>
          <c:tx>
            <c:strRef>
              <c:f>Optie1!$E$1</c:f>
              <c:strCache>
                <c:ptCount val="1"/>
                <c:pt idx="0">
                  <c:v>Opheffingen</c:v>
                </c:pt>
              </c:strCache>
            </c:strRef>
          </c:tx>
          <c:spPr>
            <a:solidFill>
              <a:srgbClr val="F9A61C"/>
            </a:solidFill>
            <a:ln w="25400">
              <a:noFill/>
            </a:ln>
          </c:spPr>
          <c:invertIfNegative val="0"/>
          <c:cat>
            <c:multiLvlStrRef>
              <c:f>Optie1!$A$6:$B$28</c:f>
              <c:multiLvlStrCache>
                <c:ptCount val="2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lvl>
                <c:lvl>
                  <c:pt idx="0">
                    <c:v>2013</c:v>
                  </c:pt>
                  <c:pt idx="4">
                    <c:v>2014</c:v>
                  </c:pt>
                  <c:pt idx="8">
                    <c:v>2015</c:v>
                  </c:pt>
                  <c:pt idx="12">
                    <c:v>2016</c:v>
                  </c:pt>
                  <c:pt idx="16">
                    <c:v>2017</c:v>
                  </c:pt>
                  <c:pt idx="20">
                    <c:v>2018</c:v>
                  </c:pt>
                </c:lvl>
              </c:multiLvlStrCache>
            </c:multiLvlStrRef>
          </c:cat>
          <c:val>
            <c:numRef>
              <c:f>Optie1!$E$6:$E$28</c:f>
              <c:numCache>
                <c:formatCode>General</c:formatCode>
                <c:ptCount val="23"/>
                <c:pt idx="0">
                  <c:v>95</c:v>
                </c:pt>
                <c:pt idx="1">
                  <c:v>70</c:v>
                </c:pt>
                <c:pt idx="2">
                  <c:v>95</c:v>
                </c:pt>
                <c:pt idx="3">
                  <c:v>90</c:v>
                </c:pt>
                <c:pt idx="4">
                  <c:v>95</c:v>
                </c:pt>
                <c:pt idx="5">
                  <c:v>110</c:v>
                </c:pt>
                <c:pt idx="6">
                  <c:v>60</c:v>
                </c:pt>
                <c:pt idx="7">
                  <c:v>60</c:v>
                </c:pt>
                <c:pt idx="8">
                  <c:v>90</c:v>
                </c:pt>
                <c:pt idx="9">
                  <c:v>70</c:v>
                </c:pt>
                <c:pt idx="10">
                  <c:v>45</c:v>
                </c:pt>
                <c:pt idx="11">
                  <c:v>70</c:v>
                </c:pt>
                <c:pt idx="12">
                  <c:v>110</c:v>
                </c:pt>
                <c:pt idx="13">
                  <c:v>65</c:v>
                </c:pt>
                <c:pt idx="14">
                  <c:v>80</c:v>
                </c:pt>
                <c:pt idx="15">
                  <c:v>110</c:v>
                </c:pt>
                <c:pt idx="16">
                  <c:v>110</c:v>
                </c:pt>
                <c:pt idx="17">
                  <c:v>75</c:v>
                </c:pt>
                <c:pt idx="18">
                  <c:v>65</c:v>
                </c:pt>
                <c:pt idx="19">
                  <c:v>80</c:v>
                </c:pt>
                <c:pt idx="20">
                  <c:v>150</c:v>
                </c:pt>
                <c:pt idx="21">
                  <c:v>70</c:v>
                </c:pt>
                <c:pt idx="22">
                  <c:v>80</c:v>
                </c:pt>
              </c:numCache>
            </c:numRef>
          </c:val>
          <c:extLst>
            <c:ext xmlns:c16="http://schemas.microsoft.com/office/drawing/2014/chart" uri="{C3380CC4-5D6E-409C-BE32-E72D297353CC}">
              <c16:uniqueId val="{00000001-ED5D-4FB9-B733-80BB5D43278A}"/>
            </c:ext>
          </c:extLst>
        </c:ser>
        <c:dLbls>
          <c:showLegendKey val="0"/>
          <c:showVal val="0"/>
          <c:showCatName val="0"/>
          <c:showSerName val="0"/>
          <c:showPercent val="0"/>
          <c:showBubbleSize val="0"/>
        </c:dLbls>
        <c:gapWidth val="80"/>
        <c:axId val="96882048"/>
        <c:axId val="96908416"/>
      </c:barChart>
      <c:catAx>
        <c:axId val="9688204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6908416"/>
        <c:crosses val="autoZero"/>
        <c:auto val="1"/>
        <c:lblAlgn val="ctr"/>
        <c:lblOffset val="0"/>
        <c:tickLblSkip val="1"/>
        <c:tickMarkSkip val="1"/>
        <c:noMultiLvlLbl val="0"/>
      </c:catAx>
      <c:valAx>
        <c:axId val="96908416"/>
        <c:scaling>
          <c:orientation val="minMax"/>
          <c:max val="300"/>
        </c:scaling>
        <c:delete val="0"/>
        <c:axPos val="l"/>
        <c:majorGridlines>
          <c:spPr>
            <a:ln w="12700">
              <a:solidFill>
                <a:srgbClr val="ADADAD"/>
              </a:solidFill>
              <a:prstDash val="solid"/>
            </a:ln>
          </c:spPr>
        </c:majorGridlines>
        <c:title>
          <c:tx>
            <c:rich>
              <a:bodyPr rot="0" vert="horz"/>
              <a:lstStyle/>
              <a:p>
                <a:pPr>
                  <a:defRPr/>
                </a:pPr>
                <a:r>
                  <a:rPr lang="nl-NL"/>
                  <a:t>Aantal</a:t>
                </a:r>
              </a:p>
            </c:rich>
          </c:tx>
          <c:layout>
            <c:manualLayout>
              <c:xMode val="edge"/>
              <c:yMode val="edge"/>
              <c:x val="0"/>
              <c:y val="7.5722222222222224E-3"/>
            </c:manualLayout>
          </c:layout>
          <c:overlay val="0"/>
        </c:title>
        <c:numFmt formatCode="#,##0"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6882048"/>
        <c:crosses val="autoZero"/>
        <c:crossBetween val="between"/>
      </c:valAx>
      <c:spPr>
        <a:solidFill>
          <a:srgbClr val="FFFFFF"/>
        </a:solidFill>
        <a:ln w="12700">
          <a:noFill/>
          <a:prstDash val="solid"/>
        </a:ln>
      </c:spPr>
    </c:plotArea>
    <c:legend>
      <c:legendPos val="b"/>
      <c:layout>
        <c:manualLayout>
          <c:xMode val="edge"/>
          <c:yMode val="edge"/>
          <c:x val="0.10429346405228758"/>
          <c:y val="0.85588271604938271"/>
          <c:w val="0.8893820261437908"/>
          <c:h val="0.13723703703703705"/>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54430379746839E-2"/>
          <c:y val="9.7396943029180158E-2"/>
          <c:w val="0.89620253164556962"/>
          <c:h val="0.44217508105604447"/>
        </c:manualLayout>
      </c:layout>
      <c:barChart>
        <c:barDir val="col"/>
        <c:grouping val="clustered"/>
        <c:varyColors val="0"/>
        <c:ser>
          <c:idx val="1"/>
          <c:order val="0"/>
          <c:tx>
            <c:strRef>
              <c:f>Optie2!$L$2</c:f>
              <c:strCache>
                <c:ptCount val="1"/>
                <c:pt idx="0">
                  <c:v>Hoveniersbedrijven</c:v>
                </c:pt>
              </c:strCache>
            </c:strRef>
          </c:tx>
          <c:spPr>
            <a:solidFill>
              <a:srgbClr val="1DBCC5"/>
            </a:solidFill>
            <a:ln w="25400">
              <a:noFill/>
            </a:ln>
          </c:spPr>
          <c:invertIfNegative val="0"/>
          <c:cat>
            <c:multiLvlStrRef>
              <c:f>Optie2!$J$7:$K$26</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2011</c:v>
                  </c:pt>
                  <c:pt idx="4">
                    <c:v>2012</c:v>
                  </c:pt>
                  <c:pt idx="8">
                    <c:v>2013</c:v>
                  </c:pt>
                  <c:pt idx="12">
                    <c:v>2014</c:v>
                  </c:pt>
                  <c:pt idx="16">
                    <c:v>2015</c:v>
                  </c:pt>
                </c:lvl>
              </c:multiLvlStrCache>
            </c:multiLvlStrRef>
          </c:cat>
          <c:val>
            <c:numRef>
              <c:f>Optie2!$L$7:$L$26</c:f>
              <c:numCache>
                <c:formatCode>General</c:formatCode>
                <c:ptCount val="20"/>
                <c:pt idx="0">
                  <c:v>7</c:v>
                </c:pt>
                <c:pt idx="1">
                  <c:v>4</c:v>
                </c:pt>
                <c:pt idx="2">
                  <c:v>6</c:v>
                </c:pt>
                <c:pt idx="3">
                  <c:v>7</c:v>
                </c:pt>
                <c:pt idx="4">
                  <c:v>6</c:v>
                </c:pt>
                <c:pt idx="5">
                  <c:v>3</c:v>
                </c:pt>
                <c:pt idx="6">
                  <c:v>8</c:v>
                </c:pt>
                <c:pt idx="7">
                  <c:v>3</c:v>
                </c:pt>
                <c:pt idx="8">
                  <c:v>9</c:v>
                </c:pt>
                <c:pt idx="9">
                  <c:v>4</c:v>
                </c:pt>
                <c:pt idx="10">
                  <c:v>7</c:v>
                </c:pt>
                <c:pt idx="11">
                  <c:v>5</c:v>
                </c:pt>
                <c:pt idx="12">
                  <c:v>10</c:v>
                </c:pt>
                <c:pt idx="13">
                  <c:v>7</c:v>
                </c:pt>
                <c:pt idx="14">
                  <c:v>4</c:v>
                </c:pt>
                <c:pt idx="15">
                  <c:v>4</c:v>
                </c:pt>
                <c:pt idx="16">
                  <c:v>2</c:v>
                </c:pt>
                <c:pt idx="17">
                  <c:v>5</c:v>
                </c:pt>
                <c:pt idx="18">
                  <c:v>6</c:v>
                </c:pt>
                <c:pt idx="19">
                  <c:v>5</c:v>
                </c:pt>
              </c:numCache>
            </c:numRef>
          </c:val>
          <c:extLst>
            <c:ext xmlns:c16="http://schemas.microsoft.com/office/drawing/2014/chart" uri="{C3380CC4-5D6E-409C-BE32-E72D297353CC}">
              <c16:uniqueId val="{00000000-6592-478C-8C46-2F255FB347EB}"/>
            </c:ext>
          </c:extLst>
        </c:ser>
        <c:dLbls>
          <c:showLegendKey val="0"/>
          <c:showVal val="0"/>
          <c:showCatName val="0"/>
          <c:showSerName val="0"/>
          <c:showPercent val="0"/>
          <c:showBubbleSize val="0"/>
        </c:dLbls>
        <c:gapWidth val="80"/>
        <c:axId val="97048832"/>
        <c:axId val="97054720"/>
      </c:barChart>
      <c:catAx>
        <c:axId val="97048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7054720"/>
        <c:crosses val="autoZero"/>
        <c:auto val="0"/>
        <c:lblAlgn val="ctr"/>
        <c:lblOffset val="100"/>
        <c:noMultiLvlLbl val="0"/>
      </c:catAx>
      <c:valAx>
        <c:axId val="97054720"/>
        <c:scaling>
          <c:orientation val="minMax"/>
        </c:scaling>
        <c:delete val="0"/>
        <c:axPos val="l"/>
        <c:majorGridlines>
          <c:spPr>
            <a:ln w="12700">
              <a:solidFill>
                <a:srgbClr val="ADADAD"/>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7048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076131838660355"/>
          <c:y val="8.0894512463398724E-2"/>
          <c:w val="0.58977767965920147"/>
          <c:h val="0.79790997223612947"/>
        </c:manualLayout>
      </c:layout>
      <c:barChart>
        <c:barDir val="bar"/>
        <c:grouping val="clustered"/>
        <c:varyColors val="0"/>
        <c:ser>
          <c:idx val="1"/>
          <c:order val="0"/>
          <c:spPr>
            <a:solidFill>
              <a:srgbClr val="1DBCC5"/>
            </a:solidFill>
            <a:ln w="25400">
              <a:solidFill>
                <a:srgbClr val="1DBCC5"/>
              </a:solidFill>
            </a:ln>
          </c:spPr>
          <c:invertIfNegative val="0"/>
          <c:dPt>
            <c:idx val="1"/>
            <c:invertIfNegative val="0"/>
            <c:bubble3D val="0"/>
            <c:spPr>
              <a:solidFill>
                <a:srgbClr val="F9A61C"/>
              </a:solidFill>
              <a:ln w="25400">
                <a:solidFill>
                  <a:srgbClr val="F9A61C"/>
                </a:solidFill>
              </a:ln>
            </c:spPr>
            <c:extLst>
              <c:ext xmlns:c16="http://schemas.microsoft.com/office/drawing/2014/chart" uri="{C3380CC4-5D6E-409C-BE32-E72D297353CC}">
                <c16:uniqueId val="{00000001-6220-4C41-94A2-5D6ECCED1B6E}"/>
              </c:ext>
            </c:extLst>
          </c:dPt>
          <c:dPt>
            <c:idx val="2"/>
            <c:invertIfNegative val="0"/>
            <c:bubble3D val="0"/>
            <c:extLst>
              <c:ext xmlns:c16="http://schemas.microsoft.com/office/drawing/2014/chart" uri="{C3380CC4-5D6E-409C-BE32-E72D297353CC}">
                <c16:uniqueId val="{00000002-6220-4C41-94A2-5D6ECCED1B6E}"/>
              </c:ext>
            </c:extLst>
          </c:dPt>
          <c:cat>
            <c:strRef>
              <c:f>Optie3!$C$44:$C$54</c:f>
              <c:strCache>
                <c:ptCount val="11"/>
                <c:pt idx="0">
                  <c:v>Oostenrijk</c:v>
                </c:pt>
                <c:pt idx="1">
                  <c:v>EU gemiddeld</c:v>
                </c:pt>
                <c:pt idx="2">
                  <c:v>IJsland</c:v>
                </c:pt>
                <c:pt idx="3">
                  <c:v>Verenigd Koninkrijk</c:v>
                </c:pt>
                <c:pt idx="4">
                  <c:v>Frankrijk</c:v>
                </c:pt>
                <c:pt idx="5">
                  <c:v>Noorwegen</c:v>
                </c:pt>
                <c:pt idx="6">
                  <c:v>Denemarken</c:v>
                </c:pt>
                <c:pt idx="7">
                  <c:v>Duitsland</c:v>
                </c:pt>
                <c:pt idx="8">
                  <c:v>Luxemburg</c:v>
                </c:pt>
                <c:pt idx="9">
                  <c:v>Nederland</c:v>
                </c:pt>
                <c:pt idx="10">
                  <c:v>Zwitserland</c:v>
                </c:pt>
              </c:strCache>
            </c:strRef>
          </c:cat>
          <c:val>
            <c:numRef>
              <c:f>Optie3!$D$44:$D$54</c:f>
              <c:numCache>
                <c:formatCode>0</c:formatCode>
                <c:ptCount val="11"/>
                <c:pt idx="0">
                  <c:v>61.23806400825886</c:v>
                </c:pt>
                <c:pt idx="1">
                  <c:v>66.82466223646135</c:v>
                </c:pt>
                <c:pt idx="2">
                  <c:v>76.685041003942516</c:v>
                </c:pt>
                <c:pt idx="3">
                  <c:v>82.02493643717446</c:v>
                </c:pt>
                <c:pt idx="4">
                  <c:v>96.339822539493326</c:v>
                </c:pt>
                <c:pt idx="5">
                  <c:v>99.118045026980312</c:v>
                </c:pt>
                <c:pt idx="6">
                  <c:v>109.08929710643531</c:v>
                </c:pt>
                <c:pt idx="7">
                  <c:v>129.11483645210669</c:v>
                </c:pt>
                <c:pt idx="8">
                  <c:v>131.19328623563771</c:v>
                </c:pt>
                <c:pt idx="9">
                  <c:v>152.3341610165898</c:v>
                </c:pt>
                <c:pt idx="10">
                  <c:v>341.34225902190025</c:v>
                </c:pt>
              </c:numCache>
            </c:numRef>
          </c:val>
          <c:extLst>
            <c:ext xmlns:c16="http://schemas.microsoft.com/office/drawing/2014/chart" uri="{C3380CC4-5D6E-409C-BE32-E72D297353CC}">
              <c16:uniqueId val="{00000003-6220-4C41-94A2-5D6ECCED1B6E}"/>
            </c:ext>
          </c:extLst>
        </c:ser>
        <c:dLbls>
          <c:showLegendKey val="0"/>
          <c:showVal val="0"/>
          <c:showCatName val="0"/>
          <c:showSerName val="0"/>
          <c:showPercent val="0"/>
          <c:showBubbleSize val="0"/>
        </c:dLbls>
        <c:gapWidth val="188"/>
        <c:overlap val="-100"/>
        <c:axId val="90763264"/>
        <c:axId val="90764800"/>
      </c:barChart>
      <c:catAx>
        <c:axId val="907632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nl-NL"/>
          </a:p>
        </c:txPr>
        <c:crossAx val="90764800"/>
        <c:crosses val="autoZero"/>
        <c:auto val="0"/>
        <c:lblAlgn val="ctr"/>
        <c:lblOffset val="100"/>
        <c:noMultiLvlLbl val="0"/>
      </c:catAx>
      <c:valAx>
        <c:axId val="90764800"/>
        <c:scaling>
          <c:orientation val="minMax"/>
          <c:max val="400"/>
          <c:min val="0"/>
        </c:scaling>
        <c:delete val="0"/>
        <c:axPos val="b"/>
        <c:majorGridlines>
          <c:spPr>
            <a:ln w="12700">
              <a:solidFill>
                <a:srgbClr val="ADADAD"/>
              </a:solidFill>
              <a:prstDash val="solid"/>
            </a:ln>
          </c:spPr>
        </c:majorGridlines>
        <c:minorGridlines/>
        <c:numFmt formatCode="&quot;€&quot;\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0763264"/>
        <c:crosses val="autoZero"/>
        <c:crossBetween val="between"/>
        <c:majorUnit val="100"/>
        <c:min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20917059141185E-2"/>
          <c:y val="5.2994444444444441E-2"/>
          <c:w val="0.44424923712886699"/>
          <c:h val="0.83944814814814817"/>
        </c:manualLayout>
      </c:layout>
      <c:doughnutChart>
        <c:varyColors val="1"/>
        <c:ser>
          <c:idx val="2"/>
          <c:order val="0"/>
          <c:spPr>
            <a:solidFill>
              <a:srgbClr val="F9A61C"/>
            </a:solidFill>
            <a:ln w="25400">
              <a:noFill/>
            </a:ln>
          </c:spPr>
          <c:dPt>
            <c:idx val="0"/>
            <c:bubble3D val="0"/>
            <c:spPr>
              <a:solidFill>
                <a:srgbClr val="1DBCC5"/>
              </a:solidFill>
              <a:ln w="25400">
                <a:noFill/>
              </a:ln>
            </c:spPr>
            <c:extLst>
              <c:ext xmlns:c16="http://schemas.microsoft.com/office/drawing/2014/chart" uri="{C3380CC4-5D6E-409C-BE32-E72D297353CC}">
                <c16:uniqueId val="{00000001-6412-4F6A-AEB5-3A7575FD3459}"/>
              </c:ext>
            </c:extLst>
          </c:dPt>
          <c:dPt>
            <c:idx val="2"/>
            <c:bubble3D val="0"/>
            <c:spPr>
              <a:solidFill>
                <a:srgbClr val="EF4156"/>
              </a:solidFill>
              <a:ln w="25400">
                <a:noFill/>
              </a:ln>
            </c:spPr>
            <c:extLst>
              <c:ext xmlns:c16="http://schemas.microsoft.com/office/drawing/2014/chart" uri="{C3380CC4-5D6E-409C-BE32-E72D297353CC}">
                <c16:uniqueId val="{00000003-6412-4F6A-AEB5-3A7575FD3459}"/>
              </c:ext>
            </c:extLst>
          </c:dPt>
          <c:dPt>
            <c:idx val="3"/>
            <c:bubble3D val="0"/>
            <c:spPr>
              <a:solidFill>
                <a:srgbClr val="BB8530"/>
              </a:solidFill>
              <a:ln w="25400">
                <a:noFill/>
              </a:ln>
            </c:spPr>
            <c:extLst>
              <c:ext xmlns:c16="http://schemas.microsoft.com/office/drawing/2014/chart" uri="{C3380CC4-5D6E-409C-BE32-E72D297353CC}">
                <c16:uniqueId val="{00000005-6412-4F6A-AEB5-3A7575FD3459}"/>
              </c:ext>
            </c:extLst>
          </c:dPt>
          <c:dPt>
            <c:idx val="4"/>
            <c:bubble3D val="0"/>
            <c:spPr>
              <a:solidFill>
                <a:schemeClr val="bg2">
                  <a:lumMod val="75000"/>
                </a:schemeClr>
              </a:solidFill>
              <a:ln w="25400">
                <a:noFill/>
              </a:ln>
            </c:spPr>
            <c:extLst>
              <c:ext xmlns:c16="http://schemas.microsoft.com/office/drawing/2014/chart" uri="{C3380CC4-5D6E-409C-BE32-E72D297353CC}">
                <c16:uniqueId val="{00000007-6412-4F6A-AEB5-3A7575FD345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Optie4!$B$3:$B$6</c:f>
              <c:strCache>
                <c:ptCount val="4"/>
                <c:pt idx="0">
                  <c:v>Inkoopwaarde omzet</c:v>
                </c:pt>
                <c:pt idx="1">
                  <c:v>Personeelskosten</c:v>
                </c:pt>
                <c:pt idx="2">
                  <c:v>Overige bedrijfskosten</c:v>
                </c:pt>
                <c:pt idx="3">
                  <c:v>Afschrijvingen </c:v>
                </c:pt>
              </c:strCache>
            </c:strRef>
          </c:cat>
          <c:val>
            <c:numRef>
              <c:f>Optie4!$H$3:$H$6</c:f>
              <c:numCache>
                <c:formatCode>General</c:formatCode>
                <c:ptCount val="4"/>
                <c:pt idx="0">
                  <c:v>1147</c:v>
                </c:pt>
                <c:pt idx="1">
                  <c:v>868</c:v>
                </c:pt>
                <c:pt idx="2">
                  <c:v>425</c:v>
                </c:pt>
                <c:pt idx="3">
                  <c:v>85</c:v>
                </c:pt>
              </c:numCache>
            </c:numRef>
          </c:val>
          <c:extLst>
            <c:ext xmlns:c16="http://schemas.microsoft.com/office/drawing/2014/chart" uri="{C3380CC4-5D6E-409C-BE32-E72D297353CC}">
              <c16:uniqueId val="{00000008-6412-4F6A-AEB5-3A7575FD3459}"/>
            </c:ext>
          </c:extLst>
        </c:ser>
        <c:dLbls>
          <c:showLegendKey val="0"/>
          <c:showVal val="0"/>
          <c:showCatName val="0"/>
          <c:showSerName val="0"/>
          <c:showPercent val="1"/>
          <c:showBubbleSize val="0"/>
          <c:showLeaderLines val="1"/>
        </c:dLbls>
        <c:firstSliceAng val="0"/>
        <c:holeSize val="50"/>
      </c:doughnutChart>
      <c:spPr>
        <a:noFill/>
        <a:ln w="12700">
          <a:noFill/>
          <a:prstDash val="solid"/>
        </a:ln>
      </c:spPr>
    </c:plotArea>
    <c:legend>
      <c:legendPos val="r"/>
      <c:layout>
        <c:manualLayout>
          <c:xMode val="edge"/>
          <c:yMode val="edge"/>
          <c:x val="0.59198865256752975"/>
          <c:y val="0.14438148148148147"/>
          <c:w val="0.38020203630485838"/>
          <c:h val="0.60963703703703709"/>
        </c:manualLayout>
      </c:layout>
      <c:overlay val="0"/>
      <c:txPr>
        <a:bodyPr/>
        <a:lstStyle/>
        <a:p>
          <a:pPr>
            <a:defRPr sz="800"/>
          </a:pPr>
          <a:endParaRPr lang="nl-NL"/>
        </a:p>
      </c:txPr>
    </c:legend>
    <c:plotVisOnly val="1"/>
    <c:dispBlanksAs val="gap"/>
    <c:showDLblsOverMax val="0"/>
  </c:chart>
  <c:spPr>
    <a:solidFill>
      <a:srgbClr val="FFFFFF"/>
    </a:solidFill>
    <a:ln>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18498379521573E-2"/>
          <c:y val="0.17058703703703704"/>
          <c:w val="0.42350528382791602"/>
          <c:h val="0.80025061728395064"/>
        </c:manualLayout>
      </c:layout>
      <c:doughnutChart>
        <c:varyColors val="1"/>
        <c:ser>
          <c:idx val="2"/>
          <c:order val="0"/>
          <c:spPr>
            <a:solidFill>
              <a:srgbClr val="F9A61C"/>
            </a:solidFill>
            <a:ln w="25400">
              <a:noFill/>
            </a:ln>
          </c:spPr>
          <c:dPt>
            <c:idx val="0"/>
            <c:bubble3D val="0"/>
            <c:spPr>
              <a:solidFill>
                <a:srgbClr val="1DBCC5"/>
              </a:solidFill>
              <a:ln w="25400">
                <a:noFill/>
              </a:ln>
            </c:spPr>
            <c:extLst>
              <c:ext xmlns:c16="http://schemas.microsoft.com/office/drawing/2014/chart" uri="{C3380CC4-5D6E-409C-BE32-E72D297353CC}">
                <c16:uniqueId val="{00000001-F760-43DC-9FF6-D12C81817F48}"/>
              </c:ext>
            </c:extLst>
          </c:dPt>
          <c:dPt>
            <c:idx val="2"/>
            <c:bubble3D val="0"/>
            <c:spPr>
              <a:solidFill>
                <a:srgbClr val="EF4156"/>
              </a:solidFill>
              <a:ln w="25400">
                <a:noFill/>
              </a:ln>
            </c:spPr>
            <c:extLst>
              <c:ext xmlns:c16="http://schemas.microsoft.com/office/drawing/2014/chart" uri="{C3380CC4-5D6E-409C-BE32-E72D297353CC}">
                <c16:uniqueId val="{00000003-F760-43DC-9FF6-D12C81817F48}"/>
              </c:ext>
            </c:extLst>
          </c:dPt>
          <c:dPt>
            <c:idx val="3"/>
            <c:bubble3D val="0"/>
            <c:spPr>
              <a:solidFill>
                <a:srgbClr val="BB8530"/>
              </a:solidFill>
              <a:ln w="25400">
                <a:noFill/>
              </a:ln>
            </c:spPr>
            <c:extLst>
              <c:ext xmlns:c16="http://schemas.microsoft.com/office/drawing/2014/chart" uri="{C3380CC4-5D6E-409C-BE32-E72D297353CC}">
                <c16:uniqueId val="{00000005-F760-43DC-9FF6-D12C81817F48}"/>
              </c:ext>
            </c:extLst>
          </c:dPt>
          <c:dPt>
            <c:idx val="4"/>
            <c:bubble3D val="0"/>
            <c:spPr>
              <a:solidFill>
                <a:schemeClr val="bg2">
                  <a:lumMod val="75000"/>
                </a:schemeClr>
              </a:solidFill>
              <a:ln w="25400">
                <a:noFill/>
              </a:ln>
            </c:spPr>
            <c:extLst>
              <c:ext xmlns:c16="http://schemas.microsoft.com/office/drawing/2014/chart" uri="{C3380CC4-5D6E-409C-BE32-E72D297353CC}">
                <c16:uniqueId val="{00000007-F760-43DC-9FF6-D12C81817F4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Optie4!$B$3:$B$6</c:f>
              <c:strCache>
                <c:ptCount val="4"/>
                <c:pt idx="0">
                  <c:v>Inkoopwaarde omzet</c:v>
                </c:pt>
                <c:pt idx="1">
                  <c:v>Personeelskosten</c:v>
                </c:pt>
                <c:pt idx="2">
                  <c:v>Overige bedrijfskosten</c:v>
                </c:pt>
                <c:pt idx="3">
                  <c:v>Afschrijvingen </c:v>
                </c:pt>
              </c:strCache>
            </c:strRef>
          </c:cat>
          <c:val>
            <c:numRef>
              <c:f>Optie4!$G$3:$G$6</c:f>
              <c:numCache>
                <c:formatCode>General</c:formatCode>
                <c:ptCount val="4"/>
                <c:pt idx="0">
                  <c:v>954</c:v>
                </c:pt>
                <c:pt idx="1">
                  <c:v>818</c:v>
                </c:pt>
                <c:pt idx="2">
                  <c:v>409</c:v>
                </c:pt>
                <c:pt idx="3">
                  <c:v>97</c:v>
                </c:pt>
              </c:numCache>
            </c:numRef>
          </c:val>
          <c:extLst>
            <c:ext xmlns:c16="http://schemas.microsoft.com/office/drawing/2014/chart" uri="{C3380CC4-5D6E-409C-BE32-E72D297353CC}">
              <c16:uniqueId val="{00000008-F760-43DC-9FF6-D12C81817F48}"/>
            </c:ext>
          </c:extLst>
        </c:ser>
        <c:dLbls>
          <c:showLegendKey val="0"/>
          <c:showVal val="0"/>
          <c:showCatName val="0"/>
          <c:showSerName val="0"/>
          <c:showPercent val="1"/>
          <c:showBubbleSize val="0"/>
          <c:showLeaderLines val="1"/>
        </c:dLbls>
        <c:firstSliceAng val="0"/>
        <c:holeSize val="50"/>
      </c:doughnutChart>
      <c:spPr>
        <a:noFill/>
        <a:ln w="12700">
          <a:noFill/>
          <a:prstDash val="solid"/>
        </a:ln>
      </c:spPr>
    </c:plotArea>
    <c:legend>
      <c:legendPos val="r"/>
      <c:layout>
        <c:manualLayout>
          <c:xMode val="edge"/>
          <c:yMode val="edge"/>
          <c:x val="0.60028623388791014"/>
          <c:y val="0.19141851851851852"/>
          <c:w val="0.38311860347132909"/>
          <c:h val="0.66451358024691354"/>
        </c:manualLayout>
      </c:layout>
      <c:overlay val="0"/>
      <c:txPr>
        <a:bodyPr/>
        <a:lstStyle/>
        <a:p>
          <a:pPr>
            <a:defRPr sz="800"/>
          </a:pPr>
          <a:endParaRPr lang="nl-NL"/>
        </a:p>
      </c:txPr>
    </c:legend>
    <c:plotVisOnly val="1"/>
    <c:dispBlanksAs val="gap"/>
    <c:showDLblsOverMax val="0"/>
  </c:chart>
  <c:spPr>
    <a:solidFill>
      <a:srgbClr val="FFFFFF"/>
    </a:solidFill>
    <a:ln>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75924154340518"/>
          <c:y val="3.4651844989964486E-2"/>
          <c:w val="0.53577975650239984"/>
          <c:h val="0.75937440172919557"/>
        </c:manualLayout>
      </c:layout>
      <c:barChart>
        <c:barDir val="bar"/>
        <c:grouping val="clustered"/>
        <c:varyColors val="0"/>
        <c:ser>
          <c:idx val="0"/>
          <c:order val="0"/>
          <c:tx>
            <c:strRef>
              <c:f>Optie5!$K$29</c:f>
              <c:strCache>
                <c:ptCount val="1"/>
                <c:pt idx="0">
                  <c:v>2017</c:v>
                </c:pt>
              </c:strCache>
            </c:strRef>
          </c:tx>
          <c:spPr>
            <a:solidFill>
              <a:srgbClr val="1DBCC5"/>
            </a:solidFill>
            <a:ln>
              <a:noFill/>
            </a:ln>
          </c:spPr>
          <c:invertIfNegative val="0"/>
          <c:cat>
            <c:strRef>
              <c:f>Optie5!$I$30:$I$39</c:f>
              <c:strCache>
                <c:ptCount val="10"/>
                <c:pt idx="0">
                  <c:v>Almere</c:v>
                </c:pt>
                <c:pt idx="1">
                  <c:v>Breda</c:v>
                </c:pt>
                <c:pt idx="2">
                  <c:v>Nijmegen</c:v>
                </c:pt>
                <c:pt idx="3">
                  <c:v>Tilburg</c:v>
                </c:pt>
                <c:pt idx="4">
                  <c:v>Eindhoven</c:v>
                </c:pt>
                <c:pt idx="5">
                  <c:v>Groningen (gemeente)</c:v>
                </c:pt>
                <c:pt idx="6">
                  <c:v>Utrecht (gemeente)</c:v>
                </c:pt>
                <c:pt idx="7">
                  <c:v>'s-Gravenhage (gemeente)</c:v>
                </c:pt>
                <c:pt idx="8">
                  <c:v>Rotterdam</c:v>
                </c:pt>
                <c:pt idx="9">
                  <c:v>Amsterdam</c:v>
                </c:pt>
              </c:strCache>
            </c:strRef>
          </c:cat>
          <c:val>
            <c:numRef>
              <c:f>Optie5!$K$30:$K$39</c:f>
              <c:numCache>
                <c:formatCode>0.0</c:formatCode>
                <c:ptCount val="10"/>
                <c:pt idx="0">
                  <c:v>23.367999999999999</c:v>
                </c:pt>
                <c:pt idx="1">
                  <c:v>24.236999999999998</c:v>
                </c:pt>
                <c:pt idx="2">
                  <c:v>28.091999999999999</c:v>
                </c:pt>
                <c:pt idx="3">
                  <c:v>30.198</c:v>
                </c:pt>
                <c:pt idx="4">
                  <c:v>32.408000000000001</c:v>
                </c:pt>
                <c:pt idx="5">
                  <c:v>37.088000000000001</c:v>
                </c:pt>
                <c:pt idx="6">
                  <c:v>51.686</c:v>
                </c:pt>
                <c:pt idx="7">
                  <c:v>66.688999999999993</c:v>
                </c:pt>
                <c:pt idx="8">
                  <c:v>74.52</c:v>
                </c:pt>
                <c:pt idx="9">
                  <c:v>120.31</c:v>
                </c:pt>
              </c:numCache>
            </c:numRef>
          </c:val>
          <c:extLst>
            <c:ext xmlns:c16="http://schemas.microsoft.com/office/drawing/2014/chart" uri="{C3380CC4-5D6E-409C-BE32-E72D297353CC}">
              <c16:uniqueId val="{00000000-EEF5-4EAF-A964-D751DBEC4722}"/>
            </c:ext>
          </c:extLst>
        </c:ser>
        <c:ser>
          <c:idx val="1"/>
          <c:order val="1"/>
          <c:tx>
            <c:strRef>
              <c:f>Optie5!$J$29</c:f>
              <c:strCache>
                <c:ptCount val="1"/>
                <c:pt idx="0">
                  <c:v>2012</c:v>
                </c:pt>
              </c:strCache>
            </c:strRef>
          </c:tx>
          <c:spPr>
            <a:solidFill>
              <a:srgbClr val="F9A61C"/>
            </a:solidFill>
            <a:ln w="25400">
              <a:noFill/>
            </a:ln>
          </c:spPr>
          <c:invertIfNegative val="0"/>
          <c:cat>
            <c:strRef>
              <c:f>Optie5!$I$30:$I$39</c:f>
              <c:strCache>
                <c:ptCount val="10"/>
                <c:pt idx="0">
                  <c:v>Almere</c:v>
                </c:pt>
                <c:pt idx="1">
                  <c:v>Breda</c:v>
                </c:pt>
                <c:pt idx="2">
                  <c:v>Nijmegen</c:v>
                </c:pt>
                <c:pt idx="3">
                  <c:v>Tilburg</c:v>
                </c:pt>
                <c:pt idx="4">
                  <c:v>Eindhoven</c:v>
                </c:pt>
                <c:pt idx="5">
                  <c:v>Groningen (gemeente)</c:v>
                </c:pt>
                <c:pt idx="6">
                  <c:v>Utrecht (gemeente)</c:v>
                </c:pt>
                <c:pt idx="7">
                  <c:v>'s-Gravenhage (gemeente)</c:v>
                </c:pt>
                <c:pt idx="8">
                  <c:v>Rotterdam</c:v>
                </c:pt>
                <c:pt idx="9">
                  <c:v>Amsterdam</c:v>
                </c:pt>
              </c:strCache>
            </c:strRef>
          </c:cat>
          <c:val>
            <c:numRef>
              <c:f>Optie5!$J$30:$J$39</c:f>
              <c:numCache>
                <c:formatCode>0.0</c:formatCode>
                <c:ptCount val="10"/>
                <c:pt idx="0">
                  <c:v>17.273</c:v>
                </c:pt>
                <c:pt idx="1">
                  <c:v>20.116</c:v>
                </c:pt>
                <c:pt idx="2">
                  <c:v>24.056999999999999</c:v>
                </c:pt>
                <c:pt idx="3">
                  <c:v>24.361999999999998</c:v>
                </c:pt>
                <c:pt idx="4">
                  <c:v>24.704999999999998</c:v>
                </c:pt>
                <c:pt idx="5">
                  <c:v>34.204999999999998</c:v>
                </c:pt>
                <c:pt idx="6">
                  <c:v>45.305</c:v>
                </c:pt>
                <c:pt idx="7">
                  <c:v>58.572000000000003</c:v>
                </c:pt>
                <c:pt idx="8">
                  <c:v>68.775999999999996</c:v>
                </c:pt>
                <c:pt idx="9">
                  <c:v>105.84099999999999</c:v>
                </c:pt>
              </c:numCache>
            </c:numRef>
          </c:val>
          <c:extLst>
            <c:ext xmlns:c16="http://schemas.microsoft.com/office/drawing/2014/chart" uri="{C3380CC4-5D6E-409C-BE32-E72D297353CC}">
              <c16:uniqueId val="{00000001-EEF5-4EAF-A964-D751DBEC4722}"/>
            </c:ext>
          </c:extLst>
        </c:ser>
        <c:dLbls>
          <c:showLegendKey val="0"/>
          <c:showVal val="0"/>
          <c:showCatName val="0"/>
          <c:showSerName val="0"/>
          <c:showPercent val="0"/>
          <c:showBubbleSize val="0"/>
        </c:dLbls>
        <c:gapWidth val="80"/>
        <c:axId val="88138112"/>
        <c:axId val="88139648"/>
      </c:barChart>
      <c:catAx>
        <c:axId val="8813811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nl-NL"/>
          </a:p>
        </c:txPr>
        <c:crossAx val="88139648"/>
        <c:crosses val="autoZero"/>
        <c:auto val="0"/>
        <c:lblAlgn val="ctr"/>
        <c:lblOffset val="100"/>
        <c:noMultiLvlLbl val="0"/>
      </c:catAx>
      <c:valAx>
        <c:axId val="88139648"/>
        <c:scaling>
          <c:orientation val="minMax"/>
          <c:max val="125"/>
          <c:min val="0"/>
        </c:scaling>
        <c:delete val="0"/>
        <c:axPos val="b"/>
        <c:majorGridlines>
          <c:spPr>
            <a:ln w="12700">
              <a:solidFill>
                <a:srgbClr val="ADADAD"/>
              </a:solidFill>
              <a:prstDash val="solid"/>
            </a:ln>
          </c:spPr>
        </c:majorGridlines>
        <c:minorGridlines/>
        <c:title>
          <c:tx>
            <c:rich>
              <a:bodyPr/>
              <a:lstStyle/>
              <a:p>
                <a:pPr>
                  <a:defRPr/>
                </a:pPr>
                <a:r>
                  <a:rPr lang="nl-NL"/>
                  <a:t>x 1 000</a:t>
                </a:r>
              </a:p>
            </c:rich>
          </c:tx>
          <c:layout>
            <c:manualLayout>
              <c:xMode val="edge"/>
              <c:yMode val="edge"/>
              <c:x val="0.83535931840295663"/>
              <c:y val="0.90435263239153929"/>
            </c:manualLayout>
          </c:layout>
          <c:overlay val="0"/>
        </c:title>
        <c:numFmt formatCode="0"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8138112"/>
        <c:crosses val="autoZero"/>
        <c:crossBetween val="between"/>
        <c:majorUnit val="25"/>
        <c:minorUnit val="25"/>
      </c:valAx>
      <c:spPr>
        <a:solidFill>
          <a:srgbClr val="FFFFFF"/>
        </a:solidFill>
        <a:ln w="12700">
          <a:noFill/>
          <a:prstDash val="solid"/>
        </a:ln>
      </c:spPr>
    </c:plotArea>
    <c:legend>
      <c:legendPos val="b"/>
      <c:layout>
        <c:manualLayout>
          <c:xMode val="edge"/>
          <c:yMode val="edge"/>
          <c:x val="0.32187766248845068"/>
          <c:y val="0.93062281920642276"/>
          <c:w val="0.4019352253865463"/>
          <c:h val="6.937718079357727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5436408977551E-2"/>
          <c:y val="0.11274563776059743"/>
          <c:w val="0.91022443890274318"/>
          <c:h val="0.48529644079561501"/>
        </c:manualLayout>
      </c:layout>
      <c:barChart>
        <c:barDir val="col"/>
        <c:grouping val="clustered"/>
        <c:varyColors val="0"/>
        <c:ser>
          <c:idx val="0"/>
          <c:order val="0"/>
          <c:spPr>
            <a:solidFill>
              <a:srgbClr val="1DBCC5"/>
            </a:solidFill>
            <a:ln w="25400">
              <a:noFill/>
            </a:ln>
          </c:spPr>
          <c:invertIfNegative val="0"/>
          <c:cat>
            <c:multiLvlStrRef>
              <c:f>[2]Cijfers!$A$14:$B$31</c:f>
              <c:multiLvlStrCache>
                <c:ptCount val="1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lvl>
                <c:lvl>
                  <c:pt idx="0">
                    <c:v>2014</c:v>
                  </c:pt>
                  <c:pt idx="4">
                    <c:v>2015</c:v>
                  </c:pt>
                  <c:pt idx="8">
                    <c:v>2016</c:v>
                  </c:pt>
                  <c:pt idx="12">
                    <c:v>2017</c:v>
                  </c:pt>
                  <c:pt idx="16">
                    <c:v>2018</c:v>
                  </c:pt>
                </c:lvl>
              </c:multiLvlStrCache>
            </c:multiLvlStrRef>
          </c:cat>
          <c:val>
            <c:numRef>
              <c:f>[2]Cijfers!$I$14:$I$31</c:f>
              <c:numCache>
                <c:formatCode>General</c:formatCode>
                <c:ptCount val="18"/>
                <c:pt idx="0">
                  <c:v>25.435253356431353</c:v>
                </c:pt>
                <c:pt idx="1">
                  <c:v>54.10429198136675</c:v>
                </c:pt>
                <c:pt idx="2">
                  <c:v>35.384615384615394</c:v>
                </c:pt>
                <c:pt idx="3">
                  <c:v>42.665702846975087</c:v>
                </c:pt>
                <c:pt idx="4">
                  <c:v>19.210717121845121</c:v>
                </c:pt>
                <c:pt idx="5">
                  <c:v>19.510477196689568</c:v>
                </c:pt>
                <c:pt idx="6">
                  <c:v>29.236465781409592</c:v>
                </c:pt>
                <c:pt idx="7">
                  <c:v>2.1845890010523394</c:v>
                </c:pt>
                <c:pt idx="8">
                  <c:v>24.241897645321053</c:v>
                </c:pt>
                <c:pt idx="9">
                  <c:v>23.557290899268214</c:v>
                </c:pt>
                <c:pt idx="10">
                  <c:v>19.952972791400736</c:v>
                </c:pt>
                <c:pt idx="11">
                  <c:v>16.094211881376943</c:v>
                </c:pt>
                <c:pt idx="12">
                  <c:v>30.337785859150991</c:v>
                </c:pt>
                <c:pt idx="13">
                  <c:v>16.009142402861976</c:v>
                </c:pt>
                <c:pt idx="14">
                  <c:v>1.1267234421071803</c:v>
                </c:pt>
                <c:pt idx="15">
                  <c:v>8.7295068502152073</c:v>
                </c:pt>
                <c:pt idx="16">
                  <c:v>-6.8072472322083355</c:v>
                </c:pt>
                <c:pt idx="17">
                  <c:v>-9.3198560904574244</c:v>
                </c:pt>
              </c:numCache>
            </c:numRef>
          </c:val>
          <c:extLst>
            <c:ext xmlns:c16="http://schemas.microsoft.com/office/drawing/2014/chart" uri="{C3380CC4-5D6E-409C-BE32-E72D297353CC}">
              <c16:uniqueId val="{00000000-3F47-4EF7-9E59-1E559748551E}"/>
            </c:ext>
          </c:extLst>
        </c:ser>
        <c:dLbls>
          <c:showLegendKey val="0"/>
          <c:showVal val="0"/>
          <c:showCatName val="0"/>
          <c:showSerName val="0"/>
          <c:showPercent val="0"/>
          <c:showBubbleSize val="0"/>
        </c:dLbls>
        <c:gapWidth val="80"/>
        <c:axId val="85546112"/>
        <c:axId val="85548032"/>
      </c:barChart>
      <c:catAx>
        <c:axId val="8554611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nl-NL"/>
                  <a:t>%-mutatie t.o.v. jaar eerder</a:t>
                </a:r>
              </a:p>
            </c:rich>
          </c:tx>
          <c:layout>
            <c:manualLayout>
              <c:xMode val="edge"/>
              <c:yMode val="edge"/>
              <c:x val="6.8150980392156862E-2"/>
              <c:y val="1.667037037037037E-2"/>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548032"/>
        <c:crosses val="autoZero"/>
        <c:auto val="1"/>
        <c:lblAlgn val="ctr"/>
        <c:lblOffset val="0"/>
        <c:tickLblSkip val="1"/>
        <c:tickMarkSkip val="1"/>
        <c:noMultiLvlLbl val="0"/>
      </c:catAx>
      <c:valAx>
        <c:axId val="85548032"/>
        <c:scaling>
          <c:orientation val="minMax"/>
          <c:min val="-10"/>
        </c:scaling>
        <c:delete val="0"/>
        <c:axPos val="l"/>
        <c:majorGridlines>
          <c:spPr>
            <a:ln w="12700">
              <a:solidFill>
                <a:srgbClr val="ADADAD"/>
              </a:solidFill>
              <a:prstDash val="solid"/>
            </a:ln>
          </c:spPr>
        </c:majorGridlines>
        <c:numFmt formatCode="0"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546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5861263665127"/>
          <c:y val="0.16088086419753089"/>
          <c:w val="0.82795490196078436"/>
          <c:h val="0.49999999999999994"/>
        </c:manualLayout>
      </c:layout>
      <c:barChart>
        <c:barDir val="col"/>
        <c:grouping val="stacked"/>
        <c:varyColors val="0"/>
        <c:ser>
          <c:idx val="1"/>
          <c:order val="0"/>
          <c:tx>
            <c:strRef>
              <c:f>Optie6!$H$17</c:f>
              <c:strCache>
                <c:ptCount val="1"/>
                <c:pt idx="0">
                  <c:v>1 werkzame persoon</c:v>
                </c:pt>
              </c:strCache>
            </c:strRef>
          </c:tx>
          <c:spPr>
            <a:solidFill>
              <a:srgbClr val="1DBCC5"/>
            </a:solidFill>
          </c:spPr>
          <c:invertIfNegative val="0"/>
          <c:cat>
            <c:multiLvlStrRef>
              <c:f>Optie6!$A$18:$B$44</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Optie6!$H$18:$H$44</c:f>
              <c:numCache>
                <c:formatCode>General</c:formatCode>
                <c:ptCount val="27"/>
                <c:pt idx="0">
                  <c:v>4945</c:v>
                </c:pt>
                <c:pt idx="1">
                  <c:v>4960</c:v>
                </c:pt>
                <c:pt idx="2">
                  <c:v>5095</c:v>
                </c:pt>
                <c:pt idx="3">
                  <c:v>5200</c:v>
                </c:pt>
                <c:pt idx="4">
                  <c:v>5280</c:v>
                </c:pt>
                <c:pt idx="5">
                  <c:v>5310</c:v>
                </c:pt>
                <c:pt idx="6">
                  <c:v>5510</c:v>
                </c:pt>
                <c:pt idx="7">
                  <c:v>5575</c:v>
                </c:pt>
                <c:pt idx="8">
                  <c:v>5585</c:v>
                </c:pt>
                <c:pt idx="9">
                  <c:v>5645</c:v>
                </c:pt>
                <c:pt idx="10">
                  <c:v>5755</c:v>
                </c:pt>
                <c:pt idx="11">
                  <c:v>5835</c:v>
                </c:pt>
                <c:pt idx="12">
                  <c:v>5890</c:v>
                </c:pt>
                <c:pt idx="13">
                  <c:v>5975</c:v>
                </c:pt>
                <c:pt idx="14">
                  <c:v>6135</c:v>
                </c:pt>
                <c:pt idx="15">
                  <c:v>6265</c:v>
                </c:pt>
                <c:pt idx="16">
                  <c:v>6305</c:v>
                </c:pt>
                <c:pt idx="17">
                  <c:v>6395</c:v>
                </c:pt>
                <c:pt idx="18">
                  <c:v>6595</c:v>
                </c:pt>
                <c:pt idx="19">
                  <c:v>6740</c:v>
                </c:pt>
                <c:pt idx="20">
                  <c:v>6835</c:v>
                </c:pt>
                <c:pt idx="21">
                  <c:v>6900</c:v>
                </c:pt>
                <c:pt idx="22">
                  <c:v>7065</c:v>
                </c:pt>
                <c:pt idx="23">
                  <c:v>7165</c:v>
                </c:pt>
                <c:pt idx="24">
                  <c:v>7210</c:v>
                </c:pt>
                <c:pt idx="25">
                  <c:v>7295</c:v>
                </c:pt>
                <c:pt idx="26">
                  <c:v>7430</c:v>
                </c:pt>
              </c:numCache>
            </c:numRef>
          </c:val>
          <c:extLst>
            <c:ext xmlns:c16="http://schemas.microsoft.com/office/drawing/2014/chart" uri="{C3380CC4-5D6E-409C-BE32-E72D297353CC}">
              <c16:uniqueId val="{00000000-B458-4990-8A65-C5153E0E7A70}"/>
            </c:ext>
          </c:extLst>
        </c:ser>
        <c:ser>
          <c:idx val="0"/>
          <c:order val="1"/>
          <c:tx>
            <c:strRef>
              <c:f>Optie6!$I$17</c:f>
              <c:strCache>
                <c:ptCount val="1"/>
                <c:pt idx="0">
                  <c:v>2-5 werkzame personen</c:v>
                </c:pt>
              </c:strCache>
            </c:strRef>
          </c:tx>
          <c:spPr>
            <a:solidFill>
              <a:srgbClr val="F9A61C"/>
            </a:solidFill>
          </c:spPr>
          <c:invertIfNegative val="0"/>
          <c:cat>
            <c:multiLvlStrRef>
              <c:f>Optie6!$A$18:$B$44</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Optie6!$I$18:$I$44</c:f>
              <c:numCache>
                <c:formatCode>General</c:formatCode>
                <c:ptCount val="27"/>
                <c:pt idx="0">
                  <c:v>1610</c:v>
                </c:pt>
                <c:pt idx="1">
                  <c:v>1620</c:v>
                </c:pt>
                <c:pt idx="2">
                  <c:v>1650</c:v>
                </c:pt>
                <c:pt idx="3">
                  <c:v>1675</c:v>
                </c:pt>
                <c:pt idx="4">
                  <c:v>1680</c:v>
                </c:pt>
                <c:pt idx="5">
                  <c:v>1665</c:v>
                </c:pt>
                <c:pt idx="6">
                  <c:v>1700</c:v>
                </c:pt>
                <c:pt idx="7">
                  <c:v>1705</c:v>
                </c:pt>
                <c:pt idx="8">
                  <c:v>1715</c:v>
                </c:pt>
                <c:pt idx="9">
                  <c:v>1680</c:v>
                </c:pt>
                <c:pt idx="10">
                  <c:v>1700</c:v>
                </c:pt>
                <c:pt idx="11">
                  <c:v>1705</c:v>
                </c:pt>
                <c:pt idx="12">
                  <c:v>1705</c:v>
                </c:pt>
                <c:pt idx="13">
                  <c:v>1715</c:v>
                </c:pt>
                <c:pt idx="14">
                  <c:v>1720</c:v>
                </c:pt>
                <c:pt idx="15">
                  <c:v>1730</c:v>
                </c:pt>
                <c:pt idx="16">
                  <c:v>1735</c:v>
                </c:pt>
                <c:pt idx="17">
                  <c:v>1725</c:v>
                </c:pt>
                <c:pt idx="18">
                  <c:v>1745</c:v>
                </c:pt>
                <c:pt idx="19">
                  <c:v>1770</c:v>
                </c:pt>
                <c:pt idx="20">
                  <c:v>1780</c:v>
                </c:pt>
                <c:pt idx="21">
                  <c:v>1775</c:v>
                </c:pt>
                <c:pt idx="22">
                  <c:v>1775</c:v>
                </c:pt>
                <c:pt idx="23">
                  <c:v>1775</c:v>
                </c:pt>
                <c:pt idx="24">
                  <c:v>1800</c:v>
                </c:pt>
                <c:pt idx="25">
                  <c:v>1795</c:v>
                </c:pt>
                <c:pt idx="26">
                  <c:v>1820</c:v>
                </c:pt>
              </c:numCache>
            </c:numRef>
          </c:val>
          <c:extLst>
            <c:ext xmlns:c16="http://schemas.microsoft.com/office/drawing/2014/chart" uri="{C3380CC4-5D6E-409C-BE32-E72D297353CC}">
              <c16:uniqueId val="{00000001-B458-4990-8A65-C5153E0E7A70}"/>
            </c:ext>
          </c:extLst>
        </c:ser>
        <c:ser>
          <c:idx val="2"/>
          <c:order val="2"/>
          <c:tx>
            <c:strRef>
              <c:f>Optie6!$J$17</c:f>
              <c:strCache>
                <c:ptCount val="1"/>
                <c:pt idx="0">
                  <c:v>&gt; 5 werkzame personen</c:v>
                </c:pt>
              </c:strCache>
            </c:strRef>
          </c:tx>
          <c:spPr>
            <a:solidFill>
              <a:srgbClr val="EF4156"/>
            </a:solidFill>
          </c:spPr>
          <c:invertIfNegative val="0"/>
          <c:cat>
            <c:multiLvlStrRef>
              <c:f>Optie6!$A$18:$B$44</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Optie6!$J$18:$J$44</c:f>
              <c:numCache>
                <c:formatCode>General</c:formatCode>
                <c:ptCount val="27"/>
                <c:pt idx="0">
                  <c:v>890</c:v>
                </c:pt>
                <c:pt idx="1">
                  <c:v>865</c:v>
                </c:pt>
                <c:pt idx="2">
                  <c:v>835</c:v>
                </c:pt>
                <c:pt idx="3">
                  <c:v>885</c:v>
                </c:pt>
                <c:pt idx="4">
                  <c:v>905</c:v>
                </c:pt>
                <c:pt idx="5">
                  <c:v>900</c:v>
                </c:pt>
                <c:pt idx="6">
                  <c:v>835</c:v>
                </c:pt>
                <c:pt idx="7">
                  <c:v>875</c:v>
                </c:pt>
                <c:pt idx="8">
                  <c:v>865</c:v>
                </c:pt>
                <c:pt idx="9">
                  <c:v>830</c:v>
                </c:pt>
                <c:pt idx="10">
                  <c:v>800</c:v>
                </c:pt>
                <c:pt idx="11">
                  <c:v>855</c:v>
                </c:pt>
                <c:pt idx="12">
                  <c:v>850</c:v>
                </c:pt>
                <c:pt idx="13">
                  <c:v>805</c:v>
                </c:pt>
                <c:pt idx="14">
                  <c:v>790</c:v>
                </c:pt>
                <c:pt idx="15">
                  <c:v>830</c:v>
                </c:pt>
                <c:pt idx="16">
                  <c:v>845</c:v>
                </c:pt>
                <c:pt idx="17">
                  <c:v>810</c:v>
                </c:pt>
                <c:pt idx="18">
                  <c:v>805</c:v>
                </c:pt>
                <c:pt idx="19">
                  <c:v>845</c:v>
                </c:pt>
                <c:pt idx="20">
                  <c:v>845</c:v>
                </c:pt>
                <c:pt idx="21">
                  <c:v>810</c:v>
                </c:pt>
                <c:pt idx="22">
                  <c:v>820</c:v>
                </c:pt>
                <c:pt idx="23">
                  <c:v>885</c:v>
                </c:pt>
                <c:pt idx="24">
                  <c:v>885</c:v>
                </c:pt>
                <c:pt idx="25">
                  <c:v>865</c:v>
                </c:pt>
                <c:pt idx="26">
                  <c:v>845</c:v>
                </c:pt>
              </c:numCache>
            </c:numRef>
          </c:val>
          <c:extLst>
            <c:ext xmlns:c16="http://schemas.microsoft.com/office/drawing/2014/chart" uri="{C3380CC4-5D6E-409C-BE32-E72D297353CC}">
              <c16:uniqueId val="{00000002-B458-4990-8A65-C5153E0E7A70}"/>
            </c:ext>
          </c:extLst>
        </c:ser>
        <c:dLbls>
          <c:showLegendKey val="0"/>
          <c:showVal val="0"/>
          <c:showCatName val="0"/>
          <c:showSerName val="0"/>
          <c:showPercent val="0"/>
          <c:showBubbleSize val="0"/>
        </c:dLbls>
        <c:gapWidth val="150"/>
        <c:overlap val="100"/>
        <c:axId val="91235072"/>
        <c:axId val="91236992"/>
      </c:barChart>
      <c:catAx>
        <c:axId val="91235072"/>
        <c:scaling>
          <c:orientation val="minMax"/>
        </c:scaling>
        <c:delete val="0"/>
        <c:axPos val="b"/>
        <c:title>
          <c:tx>
            <c:rich>
              <a:bodyPr/>
              <a:lstStyle/>
              <a:p>
                <a:pPr>
                  <a:defRPr/>
                </a:pPr>
                <a:r>
                  <a:rPr lang="nl-NL"/>
                  <a:t>Aantal</a:t>
                </a:r>
                <a:r>
                  <a:rPr lang="nl-NL" baseline="0"/>
                  <a:t> bedrijven</a:t>
                </a:r>
                <a:endParaRPr lang="nl-NL"/>
              </a:p>
            </c:rich>
          </c:tx>
          <c:layout>
            <c:manualLayout>
              <c:xMode val="edge"/>
              <c:yMode val="edge"/>
              <c:x val="4.7808169934640522E-2"/>
              <c:y val="4.4135802469135801E-3"/>
            </c:manualLayout>
          </c:layout>
          <c:overlay val="0"/>
        </c:title>
        <c:numFmt formatCode="General" sourceLinked="1"/>
        <c:majorTickMark val="none"/>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nl-NL"/>
          </a:p>
        </c:txPr>
        <c:crossAx val="91236992"/>
        <c:crosses val="autoZero"/>
        <c:auto val="1"/>
        <c:lblAlgn val="ctr"/>
        <c:lblOffset val="0"/>
        <c:noMultiLvlLbl val="0"/>
      </c:catAx>
      <c:valAx>
        <c:axId val="91236992"/>
        <c:scaling>
          <c:orientation val="minMax"/>
          <c:max val="12000"/>
        </c:scaling>
        <c:delete val="0"/>
        <c:axPos val="l"/>
        <c:majorGridlines>
          <c:spPr>
            <a:ln w="12700">
              <a:solidFill>
                <a:srgbClr val="ADADAD"/>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235072"/>
        <c:crosses val="autoZero"/>
        <c:crossBetween val="between"/>
      </c:valAx>
      <c:spPr>
        <a:solidFill>
          <a:srgbClr val="FFFFFF"/>
        </a:solidFill>
        <a:ln w="12700">
          <a:solidFill>
            <a:srgbClr val="808080"/>
          </a:solidFill>
          <a:prstDash val="solid"/>
        </a:ln>
      </c:spPr>
    </c:plotArea>
    <c:legend>
      <c:legendPos val="b"/>
      <c:layout>
        <c:manualLayout>
          <c:xMode val="edge"/>
          <c:yMode val="edge"/>
          <c:x val="0.17677745098039216"/>
          <c:y val="0.86793888888888893"/>
          <c:w val="0.79832058823529417"/>
          <c:h val="0.13206111111111113"/>
        </c:manualLayout>
      </c:layout>
      <c:overlay val="0"/>
      <c:txPr>
        <a:bodyPr/>
        <a:lstStyle/>
        <a:p>
          <a:pPr>
            <a:defRPr sz="700"/>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5436408977551E-2"/>
          <c:y val="0.11274563776059743"/>
          <c:w val="0.91022443890274318"/>
          <c:h val="0.48529644079561501"/>
        </c:manualLayout>
      </c:layout>
      <c:barChart>
        <c:barDir val="col"/>
        <c:grouping val="clustered"/>
        <c:varyColors val="0"/>
        <c:ser>
          <c:idx val="0"/>
          <c:order val="0"/>
          <c:tx>
            <c:strRef>
              <c:f>Optie6!$E$17</c:f>
              <c:strCache>
                <c:ptCount val="1"/>
                <c:pt idx="0">
                  <c:v>Aantal bedrijven</c:v>
                </c:pt>
              </c:strCache>
            </c:strRef>
          </c:tx>
          <c:spPr>
            <a:solidFill>
              <a:srgbClr val="1DBCC5"/>
            </a:solidFill>
            <a:ln w="25400">
              <a:noFill/>
            </a:ln>
          </c:spPr>
          <c:invertIfNegative val="0"/>
          <c:cat>
            <c:multiLvlStrRef>
              <c:f>Optie6!$A$22:$B$41</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2012</c:v>
                  </c:pt>
                  <c:pt idx="4">
                    <c:v>2013</c:v>
                  </c:pt>
                  <c:pt idx="8">
                    <c:v>2014</c:v>
                  </c:pt>
                  <c:pt idx="12">
                    <c:v>2015</c:v>
                  </c:pt>
                  <c:pt idx="16">
                    <c:v>2016</c:v>
                  </c:pt>
                </c:lvl>
              </c:multiLvlStrCache>
            </c:multiLvlStrRef>
          </c:cat>
          <c:val>
            <c:numRef>
              <c:f>Optie6!$E$22:$E$41</c:f>
              <c:numCache>
                <c:formatCode>0.0</c:formatCode>
                <c:ptCount val="20"/>
                <c:pt idx="0">
                  <c:v>1.3350286077558804</c:v>
                </c:pt>
                <c:pt idx="1">
                  <c:v>0.12698412698412698</c:v>
                </c:pt>
                <c:pt idx="2">
                  <c:v>2.113113735239279</c:v>
                </c:pt>
                <c:pt idx="3">
                  <c:v>1.3488657265481299</c:v>
                </c:pt>
                <c:pt idx="4">
                  <c:v>0.1224739742804654</c:v>
                </c:pt>
                <c:pt idx="5">
                  <c:v>-0.1226241569589209</c:v>
                </c:pt>
                <c:pt idx="6">
                  <c:v>1.2113870381586918</c:v>
                </c:pt>
                <c:pt idx="7">
                  <c:v>1.6676593210244193</c:v>
                </c:pt>
                <c:pt idx="8">
                  <c:v>0.59206631142687982</c:v>
                </c:pt>
                <c:pt idx="9">
                  <c:v>0.58858151854031782</c:v>
                </c:pt>
                <c:pt idx="10">
                  <c:v>1.735106998264893</c:v>
                </c:pt>
                <c:pt idx="11">
                  <c:v>2.0396600566572238</c:v>
                </c:pt>
                <c:pt idx="12">
                  <c:v>0.67529544175576817</c:v>
                </c:pt>
                <c:pt idx="13">
                  <c:v>0.50391937290033595</c:v>
                </c:pt>
                <c:pt idx="14">
                  <c:v>2.3510114816839804</c:v>
                </c:pt>
                <c:pt idx="15">
                  <c:v>2.244788882950294</c:v>
                </c:pt>
                <c:pt idx="16">
                  <c:v>1.1099365750528543</c:v>
                </c:pt>
                <c:pt idx="17">
                  <c:v>0.2635740643120717</c:v>
                </c:pt>
                <c:pt idx="18">
                  <c:v>1.8115942028985508</c:v>
                </c:pt>
                <c:pt idx="19">
                  <c:v>1.6793893129770994</c:v>
                </c:pt>
              </c:numCache>
            </c:numRef>
          </c:val>
          <c:extLst>
            <c:ext xmlns:c16="http://schemas.microsoft.com/office/drawing/2014/chart" uri="{C3380CC4-5D6E-409C-BE32-E72D297353CC}">
              <c16:uniqueId val="{00000000-AA28-4566-9ED3-A8DB6A5E6CA4}"/>
            </c:ext>
          </c:extLst>
        </c:ser>
        <c:dLbls>
          <c:showLegendKey val="0"/>
          <c:showVal val="0"/>
          <c:showCatName val="0"/>
          <c:showSerName val="0"/>
          <c:showPercent val="0"/>
          <c:showBubbleSize val="0"/>
        </c:dLbls>
        <c:gapWidth val="80"/>
        <c:axId val="91249664"/>
        <c:axId val="91280512"/>
      </c:barChart>
      <c:catAx>
        <c:axId val="9124966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nl-NL"/>
                  <a:t>%-mutatie t.o.v. kwartaal eerder</a:t>
                </a:r>
              </a:p>
            </c:rich>
          </c:tx>
          <c:layout>
            <c:manualLayout>
              <c:xMode val="edge"/>
              <c:yMode val="edge"/>
              <c:x val="5.9850374064837904E-2"/>
              <c:y val="2.4509803921568627E-2"/>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280512"/>
        <c:crosses val="autoZero"/>
        <c:auto val="1"/>
        <c:lblAlgn val="ctr"/>
        <c:lblOffset val="0"/>
        <c:tickLblSkip val="1"/>
        <c:tickMarkSkip val="1"/>
        <c:noMultiLvlLbl val="0"/>
      </c:catAx>
      <c:valAx>
        <c:axId val="91280512"/>
        <c:scaling>
          <c:orientation val="minMax"/>
        </c:scaling>
        <c:delete val="0"/>
        <c:axPos val="l"/>
        <c:majorGridlines>
          <c:spPr>
            <a:ln w="12700">
              <a:solidFill>
                <a:srgbClr val="ADADAD"/>
              </a:solidFill>
              <a:prstDash val="solid"/>
            </a:ln>
          </c:spPr>
        </c:majorGridlines>
        <c:numFmt formatCode="0"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249664"/>
        <c:crosses val="autoZero"/>
        <c:crossBetween val="between"/>
        <c:majorUnit val="2"/>
      </c:valAx>
      <c:spPr>
        <a:solidFill>
          <a:srgbClr val="FFFFFF"/>
        </a:solidFill>
        <a:ln w="12700">
          <a:solidFill>
            <a:srgbClr val="808080"/>
          </a:solidFill>
          <a:prstDash val="solid"/>
        </a:ln>
      </c:spPr>
    </c:plotArea>
    <c:legend>
      <c:legendPos val="b"/>
      <c:layout>
        <c:manualLayout>
          <c:xMode val="edge"/>
          <c:yMode val="edge"/>
          <c:x val="0.17484901960784313"/>
          <c:y val="0.84804320987654325"/>
          <c:w val="0.81188823529411769"/>
          <c:h val="0.1519567901234567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5861263665127"/>
          <c:y val="0.16088086419753089"/>
          <c:w val="0.82795490196078436"/>
          <c:h val="0.49999999999999994"/>
        </c:manualLayout>
      </c:layout>
      <c:barChart>
        <c:barDir val="col"/>
        <c:grouping val="stacked"/>
        <c:varyColors val="0"/>
        <c:ser>
          <c:idx val="1"/>
          <c:order val="0"/>
          <c:tx>
            <c:strRef>
              <c:f>Optie6!$H$48</c:f>
              <c:strCache>
                <c:ptCount val="1"/>
                <c:pt idx="0">
                  <c:v>1 werkzame persoon</c:v>
                </c:pt>
              </c:strCache>
            </c:strRef>
          </c:tx>
          <c:spPr>
            <a:solidFill>
              <a:srgbClr val="1DBCC5"/>
            </a:solidFill>
          </c:spPr>
          <c:invertIfNegative val="0"/>
          <c:cat>
            <c:numRef>
              <c:f>Optie6!$B$49:$B$59</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Optie6!$H$49:$H$59</c:f>
              <c:numCache>
                <c:formatCode>General</c:formatCode>
                <c:ptCount val="11"/>
                <c:pt idx="0">
                  <c:v>3965</c:v>
                </c:pt>
                <c:pt idx="1">
                  <c:v>4460</c:v>
                </c:pt>
                <c:pt idx="2">
                  <c:v>4895</c:v>
                </c:pt>
                <c:pt idx="3">
                  <c:v>4935</c:v>
                </c:pt>
                <c:pt idx="4">
                  <c:v>5095</c:v>
                </c:pt>
                <c:pt idx="5">
                  <c:v>5510</c:v>
                </c:pt>
                <c:pt idx="6">
                  <c:v>5755</c:v>
                </c:pt>
                <c:pt idx="7">
                  <c:v>6135</c:v>
                </c:pt>
                <c:pt idx="8">
                  <c:v>6595</c:v>
                </c:pt>
                <c:pt idx="9">
                  <c:v>7065</c:v>
                </c:pt>
                <c:pt idx="10">
                  <c:v>7430</c:v>
                </c:pt>
              </c:numCache>
            </c:numRef>
          </c:val>
          <c:extLst>
            <c:ext xmlns:c16="http://schemas.microsoft.com/office/drawing/2014/chart" uri="{C3380CC4-5D6E-409C-BE32-E72D297353CC}">
              <c16:uniqueId val="{00000000-C68E-46CE-8ADF-B5552A7AE927}"/>
            </c:ext>
          </c:extLst>
        </c:ser>
        <c:ser>
          <c:idx val="0"/>
          <c:order val="1"/>
          <c:tx>
            <c:strRef>
              <c:f>Optie6!$I$48</c:f>
              <c:strCache>
                <c:ptCount val="1"/>
                <c:pt idx="0">
                  <c:v>2-5 werkzame personen</c:v>
                </c:pt>
              </c:strCache>
            </c:strRef>
          </c:tx>
          <c:spPr>
            <a:solidFill>
              <a:srgbClr val="F9A61C"/>
            </a:solidFill>
          </c:spPr>
          <c:invertIfNegative val="0"/>
          <c:cat>
            <c:numRef>
              <c:f>Optie6!$B$49:$B$59</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Optie6!$I$49:$I$59</c:f>
              <c:numCache>
                <c:formatCode>General</c:formatCode>
                <c:ptCount val="11"/>
                <c:pt idx="0">
                  <c:v>1430</c:v>
                </c:pt>
                <c:pt idx="1">
                  <c:v>1445</c:v>
                </c:pt>
                <c:pt idx="2">
                  <c:v>1480</c:v>
                </c:pt>
                <c:pt idx="3">
                  <c:v>1515</c:v>
                </c:pt>
                <c:pt idx="4">
                  <c:v>1650</c:v>
                </c:pt>
                <c:pt idx="5">
                  <c:v>1700</c:v>
                </c:pt>
                <c:pt idx="6">
                  <c:v>1700</c:v>
                </c:pt>
                <c:pt idx="7">
                  <c:v>1720</c:v>
                </c:pt>
                <c:pt idx="8">
                  <c:v>1745</c:v>
                </c:pt>
                <c:pt idx="9">
                  <c:v>1775</c:v>
                </c:pt>
                <c:pt idx="10">
                  <c:v>1820</c:v>
                </c:pt>
              </c:numCache>
            </c:numRef>
          </c:val>
          <c:extLst>
            <c:ext xmlns:c16="http://schemas.microsoft.com/office/drawing/2014/chart" uri="{C3380CC4-5D6E-409C-BE32-E72D297353CC}">
              <c16:uniqueId val="{00000001-C68E-46CE-8ADF-B5552A7AE927}"/>
            </c:ext>
          </c:extLst>
        </c:ser>
        <c:ser>
          <c:idx val="2"/>
          <c:order val="2"/>
          <c:tx>
            <c:strRef>
              <c:f>Optie6!$J$48</c:f>
              <c:strCache>
                <c:ptCount val="1"/>
                <c:pt idx="0">
                  <c:v>&gt; 5 werkzame personen</c:v>
                </c:pt>
              </c:strCache>
            </c:strRef>
          </c:tx>
          <c:spPr>
            <a:solidFill>
              <a:srgbClr val="EF4156"/>
            </a:solidFill>
          </c:spPr>
          <c:invertIfNegative val="0"/>
          <c:cat>
            <c:numRef>
              <c:f>Optie6!$B$49:$B$59</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Optie6!$J$49:$J$59</c:f>
              <c:numCache>
                <c:formatCode>0</c:formatCode>
                <c:ptCount val="11"/>
                <c:pt idx="0">
                  <c:v>810</c:v>
                </c:pt>
                <c:pt idx="1">
                  <c:v>800</c:v>
                </c:pt>
                <c:pt idx="2">
                  <c:v>735</c:v>
                </c:pt>
                <c:pt idx="3">
                  <c:v>785</c:v>
                </c:pt>
                <c:pt idx="4">
                  <c:v>835</c:v>
                </c:pt>
                <c:pt idx="5">
                  <c:v>835</c:v>
                </c:pt>
                <c:pt idx="6">
                  <c:v>800</c:v>
                </c:pt>
                <c:pt idx="7">
                  <c:v>790</c:v>
                </c:pt>
                <c:pt idx="8">
                  <c:v>805</c:v>
                </c:pt>
                <c:pt idx="9">
                  <c:v>820</c:v>
                </c:pt>
                <c:pt idx="10">
                  <c:v>845</c:v>
                </c:pt>
              </c:numCache>
            </c:numRef>
          </c:val>
          <c:extLst>
            <c:ext xmlns:c16="http://schemas.microsoft.com/office/drawing/2014/chart" uri="{C3380CC4-5D6E-409C-BE32-E72D297353CC}">
              <c16:uniqueId val="{00000002-C68E-46CE-8ADF-B5552A7AE927}"/>
            </c:ext>
          </c:extLst>
        </c:ser>
        <c:dLbls>
          <c:showLegendKey val="0"/>
          <c:showVal val="0"/>
          <c:showCatName val="0"/>
          <c:showSerName val="0"/>
          <c:showPercent val="0"/>
          <c:showBubbleSize val="0"/>
        </c:dLbls>
        <c:gapWidth val="150"/>
        <c:overlap val="100"/>
        <c:axId val="91385216"/>
        <c:axId val="91391488"/>
      </c:barChart>
      <c:catAx>
        <c:axId val="91385216"/>
        <c:scaling>
          <c:orientation val="minMax"/>
        </c:scaling>
        <c:delete val="0"/>
        <c:axPos val="b"/>
        <c:title>
          <c:tx>
            <c:rich>
              <a:bodyPr/>
              <a:lstStyle/>
              <a:p>
                <a:pPr>
                  <a:defRPr/>
                </a:pPr>
                <a:r>
                  <a:rPr lang="nl-NL"/>
                  <a:t>Aantal</a:t>
                </a:r>
                <a:r>
                  <a:rPr lang="nl-NL" baseline="0"/>
                  <a:t> bedrijven</a:t>
                </a:r>
                <a:endParaRPr lang="nl-NL"/>
              </a:p>
            </c:rich>
          </c:tx>
          <c:layout>
            <c:manualLayout>
              <c:xMode val="edge"/>
              <c:yMode val="edge"/>
              <c:x val="2.1545751633986927E-3"/>
              <c:y val="4.4135802469135801E-3"/>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nl-NL"/>
          </a:p>
        </c:txPr>
        <c:crossAx val="91391488"/>
        <c:crosses val="autoZero"/>
        <c:auto val="1"/>
        <c:lblAlgn val="ctr"/>
        <c:lblOffset val="0"/>
        <c:noMultiLvlLbl val="0"/>
      </c:catAx>
      <c:valAx>
        <c:axId val="91391488"/>
        <c:scaling>
          <c:orientation val="minMax"/>
          <c:max val="12000"/>
        </c:scaling>
        <c:delete val="0"/>
        <c:axPos val="l"/>
        <c:majorGridlines>
          <c:spPr>
            <a:ln w="12700">
              <a:solidFill>
                <a:srgbClr val="ADADAD"/>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385216"/>
        <c:crosses val="autoZero"/>
        <c:crossBetween val="between"/>
      </c:valAx>
      <c:spPr>
        <a:solidFill>
          <a:srgbClr val="FFFFFF"/>
        </a:solidFill>
        <a:ln w="12700">
          <a:solidFill>
            <a:srgbClr val="808080"/>
          </a:solidFill>
          <a:prstDash val="solid"/>
        </a:ln>
      </c:spPr>
    </c:plotArea>
    <c:legend>
      <c:legendPos val="b"/>
      <c:layout>
        <c:manualLayout>
          <c:xMode val="edge"/>
          <c:yMode val="edge"/>
          <c:x val="0.17677745098039216"/>
          <c:y val="0.86793888888888893"/>
          <c:w val="0.79832058823529417"/>
          <c:h val="0.13206111111111113"/>
        </c:manualLayout>
      </c:layout>
      <c:overlay val="0"/>
      <c:txPr>
        <a:bodyPr/>
        <a:lstStyle/>
        <a:p>
          <a:pPr>
            <a:defRPr sz="700"/>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825436408977551E-2"/>
          <c:y val="0.11274563776059743"/>
          <c:w val="0.91022443890274318"/>
          <c:h val="0.48529644079561501"/>
        </c:manualLayout>
      </c:layout>
      <c:barChart>
        <c:barDir val="col"/>
        <c:grouping val="clustered"/>
        <c:varyColors val="0"/>
        <c:ser>
          <c:idx val="0"/>
          <c:order val="0"/>
          <c:tx>
            <c:strRef>
              <c:f>'1'!$O$3</c:f>
              <c:strCache>
                <c:ptCount val="1"/>
                <c:pt idx="0">
                  <c:v>index Leden VHG</c:v>
                </c:pt>
              </c:strCache>
            </c:strRef>
          </c:tx>
          <c:spPr>
            <a:solidFill>
              <a:srgbClr val="1DBCC5"/>
            </a:solidFill>
            <a:ln w="25400">
              <a:noFill/>
            </a:ln>
          </c:spPr>
          <c:invertIfNegative val="0"/>
          <c:cat>
            <c:numRef>
              <c:f>'1'!$N$4:$N$10</c:f>
              <c:numCache>
                <c:formatCode>General</c:formatCode>
                <c:ptCount val="7"/>
                <c:pt idx="0">
                  <c:v>2011</c:v>
                </c:pt>
                <c:pt idx="1">
                  <c:v>2012</c:v>
                </c:pt>
                <c:pt idx="2">
                  <c:v>2013</c:v>
                </c:pt>
                <c:pt idx="3">
                  <c:v>2014</c:v>
                </c:pt>
                <c:pt idx="4">
                  <c:v>2015</c:v>
                </c:pt>
                <c:pt idx="5">
                  <c:v>2016</c:v>
                </c:pt>
                <c:pt idx="6" formatCode="0">
                  <c:v>2017</c:v>
                </c:pt>
              </c:numCache>
            </c:numRef>
          </c:cat>
          <c:val>
            <c:numRef>
              <c:f>'1'!$O$4:$O$10</c:f>
              <c:numCache>
                <c:formatCode>0.0</c:formatCode>
                <c:ptCount val="7"/>
                <c:pt idx="0">
                  <c:v>4.2750000000000057</c:v>
                </c:pt>
                <c:pt idx="1">
                  <c:v>-3.2606089666746634</c:v>
                </c:pt>
                <c:pt idx="2">
                  <c:v>-0.71871127633208853</c:v>
                </c:pt>
                <c:pt idx="3">
                  <c:v>3.5446829755366922</c:v>
                </c:pt>
                <c:pt idx="4">
                  <c:v>1.4705882352941231</c:v>
                </c:pt>
                <c:pt idx="5">
                  <c:v>4.4100023758612297</c:v>
                </c:pt>
                <c:pt idx="6">
                  <c:v>10.4</c:v>
                </c:pt>
              </c:numCache>
            </c:numRef>
          </c:val>
          <c:extLst>
            <c:ext xmlns:c16="http://schemas.microsoft.com/office/drawing/2014/chart" uri="{C3380CC4-5D6E-409C-BE32-E72D297353CC}">
              <c16:uniqueId val="{00000000-1CC7-4B71-8336-3AEDE476FE0D}"/>
            </c:ext>
          </c:extLst>
        </c:ser>
        <c:ser>
          <c:idx val="1"/>
          <c:order val="1"/>
          <c:tx>
            <c:strRef>
              <c:f>'1'!$P$3</c:f>
              <c:strCache>
                <c:ptCount val="1"/>
                <c:pt idx="0">
                  <c:v>index SBI 813</c:v>
                </c:pt>
              </c:strCache>
            </c:strRef>
          </c:tx>
          <c:spPr>
            <a:solidFill>
              <a:srgbClr val="F9A61C"/>
            </a:solidFill>
            <a:ln w="25400">
              <a:noFill/>
            </a:ln>
          </c:spPr>
          <c:invertIfNegative val="0"/>
          <c:cat>
            <c:numRef>
              <c:f>'1'!$N$4:$N$10</c:f>
              <c:numCache>
                <c:formatCode>General</c:formatCode>
                <c:ptCount val="7"/>
                <c:pt idx="0">
                  <c:v>2011</c:v>
                </c:pt>
                <c:pt idx="1">
                  <c:v>2012</c:v>
                </c:pt>
                <c:pt idx="2">
                  <c:v>2013</c:v>
                </c:pt>
                <c:pt idx="3">
                  <c:v>2014</c:v>
                </c:pt>
                <c:pt idx="4">
                  <c:v>2015</c:v>
                </c:pt>
                <c:pt idx="5">
                  <c:v>2016</c:v>
                </c:pt>
                <c:pt idx="6" formatCode="0">
                  <c:v>2017</c:v>
                </c:pt>
              </c:numCache>
            </c:numRef>
          </c:cat>
          <c:val>
            <c:numRef>
              <c:f>'1'!$P$4:$P$10</c:f>
              <c:numCache>
                <c:formatCode>General</c:formatCode>
                <c:ptCount val="7"/>
                <c:pt idx="0">
                  <c:v>9.9</c:v>
                </c:pt>
                <c:pt idx="1">
                  <c:v>-0.7</c:v>
                </c:pt>
                <c:pt idx="2">
                  <c:v>-1.7</c:v>
                </c:pt>
                <c:pt idx="3">
                  <c:v>5.0999999999999996</c:v>
                </c:pt>
                <c:pt idx="4">
                  <c:v>6.9</c:v>
                </c:pt>
                <c:pt idx="5">
                  <c:v>6.1</c:v>
                </c:pt>
                <c:pt idx="6">
                  <c:v>9.6</c:v>
                </c:pt>
              </c:numCache>
            </c:numRef>
          </c:val>
          <c:extLst>
            <c:ext xmlns:c16="http://schemas.microsoft.com/office/drawing/2014/chart" uri="{C3380CC4-5D6E-409C-BE32-E72D297353CC}">
              <c16:uniqueId val="{00000001-1CC7-4B71-8336-3AEDE476FE0D}"/>
            </c:ext>
          </c:extLst>
        </c:ser>
        <c:dLbls>
          <c:showLegendKey val="0"/>
          <c:showVal val="0"/>
          <c:showCatName val="0"/>
          <c:showSerName val="0"/>
          <c:showPercent val="0"/>
          <c:showBubbleSize val="0"/>
        </c:dLbls>
        <c:gapWidth val="80"/>
        <c:axId val="85015168"/>
        <c:axId val="85017344"/>
      </c:barChart>
      <c:catAx>
        <c:axId val="8501516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nl-NL"/>
                  <a:t>%-mutatie t.o.v. jaar eerder</a:t>
                </a:r>
              </a:p>
            </c:rich>
          </c:tx>
          <c:layout>
            <c:manualLayout>
              <c:xMode val="edge"/>
              <c:yMode val="edge"/>
              <c:x val="5.9850374064837904E-2"/>
              <c:y val="2.4509803921568627E-2"/>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017344"/>
        <c:crosses val="autoZero"/>
        <c:auto val="1"/>
        <c:lblAlgn val="ctr"/>
        <c:lblOffset val="0"/>
        <c:tickLblSkip val="1"/>
        <c:tickMarkSkip val="1"/>
        <c:noMultiLvlLbl val="0"/>
      </c:catAx>
      <c:valAx>
        <c:axId val="85017344"/>
        <c:scaling>
          <c:orientation val="minMax"/>
          <c:max val="15"/>
        </c:scaling>
        <c:delete val="0"/>
        <c:axPos val="l"/>
        <c:majorGridlines>
          <c:spPr>
            <a:ln w="12700">
              <a:solidFill>
                <a:srgbClr val="ADADAD"/>
              </a:solidFill>
              <a:prstDash val="solid"/>
            </a:ln>
          </c:spPr>
        </c:majorGridlines>
        <c:numFmt formatCode="0"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015168"/>
        <c:crosses val="autoZero"/>
        <c:crossBetween val="between"/>
      </c:valAx>
      <c:spPr>
        <a:solidFill>
          <a:srgbClr val="FFFFFF"/>
        </a:solidFill>
        <a:ln w="12700">
          <a:solidFill>
            <a:srgbClr val="808080"/>
          </a:solidFill>
          <a:prstDash val="solid"/>
        </a:ln>
      </c:spPr>
    </c:plotArea>
    <c:legend>
      <c:legendPos val="b"/>
      <c:layout>
        <c:manualLayout>
          <c:xMode val="edge"/>
          <c:yMode val="edge"/>
          <c:x val="0.17484901960784313"/>
          <c:y val="0.84804320987654325"/>
          <c:w val="0.81188823529411769"/>
          <c:h val="0.1519567901234567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5861263665127"/>
          <c:y val="0.16088086419753089"/>
          <c:w val="0.87778039215686277"/>
          <c:h val="0.64111111111111108"/>
        </c:manualLayout>
      </c:layout>
      <c:barChart>
        <c:barDir val="col"/>
        <c:grouping val="clustered"/>
        <c:varyColors val="0"/>
        <c:ser>
          <c:idx val="2"/>
          <c:order val="0"/>
          <c:tx>
            <c:strRef>
              <c:f>Optie7!$M$3</c:f>
              <c:strCache>
                <c:ptCount val="1"/>
                <c:pt idx="0">
                  <c:v>2008</c:v>
                </c:pt>
              </c:strCache>
            </c:strRef>
          </c:tx>
          <c:spPr>
            <a:solidFill>
              <a:srgbClr val="1DBCC5"/>
            </a:solidFill>
            <a:ln w="25400">
              <a:noFill/>
            </a:ln>
          </c:spPr>
          <c:invertIfNegative val="0"/>
          <c:cat>
            <c:strRef>
              <c:f>Optie7!$L$4:$L$15</c:f>
              <c:strCache>
                <c:ptCount val="12"/>
                <c:pt idx="0">
                  <c:v>GR</c:v>
                </c:pt>
                <c:pt idx="1">
                  <c:v>NH</c:v>
                </c:pt>
                <c:pt idx="2">
                  <c:v>LB</c:v>
                </c:pt>
                <c:pt idx="3">
                  <c:v>ZH</c:v>
                </c:pt>
                <c:pt idx="4">
                  <c:v>FL</c:v>
                </c:pt>
                <c:pt idx="5">
                  <c:v>OV</c:v>
                </c:pt>
                <c:pt idx="6">
                  <c:v>NB</c:v>
                </c:pt>
                <c:pt idx="7">
                  <c:v>FR</c:v>
                </c:pt>
                <c:pt idx="8">
                  <c:v>ZL</c:v>
                </c:pt>
                <c:pt idx="9">
                  <c:v>UT</c:v>
                </c:pt>
                <c:pt idx="10">
                  <c:v>DR</c:v>
                </c:pt>
                <c:pt idx="11">
                  <c:v>GL</c:v>
                </c:pt>
              </c:strCache>
            </c:strRef>
          </c:cat>
          <c:val>
            <c:numRef>
              <c:f>Optie7!$M$4:$M$15</c:f>
              <c:numCache>
                <c:formatCode>0.0</c:formatCode>
                <c:ptCount val="12"/>
                <c:pt idx="0">
                  <c:v>2.8772763179233389</c:v>
                </c:pt>
                <c:pt idx="1">
                  <c:v>3.4651314484287532</c:v>
                </c:pt>
                <c:pt idx="2">
                  <c:v>3.2481834645213823</c:v>
                </c:pt>
                <c:pt idx="3">
                  <c:v>3.6834434273646619</c:v>
                </c:pt>
                <c:pt idx="4">
                  <c:v>3.8290096332600982</c:v>
                </c:pt>
                <c:pt idx="5">
                  <c:v>3.750020089393336</c:v>
                </c:pt>
                <c:pt idx="6">
                  <c:v>3.9590453257077725</c:v>
                </c:pt>
                <c:pt idx="7">
                  <c:v>4.5087835768335589</c:v>
                </c:pt>
                <c:pt idx="8">
                  <c:v>4.2040542848509537</c:v>
                </c:pt>
                <c:pt idx="9">
                  <c:v>5.4105797644316818</c:v>
                </c:pt>
                <c:pt idx="10">
                  <c:v>4.8142419617523844</c:v>
                </c:pt>
                <c:pt idx="11">
                  <c:v>5.3430947305492449</c:v>
                </c:pt>
              </c:numCache>
            </c:numRef>
          </c:val>
          <c:extLst>
            <c:ext xmlns:c16="http://schemas.microsoft.com/office/drawing/2014/chart" uri="{C3380CC4-5D6E-409C-BE32-E72D297353CC}">
              <c16:uniqueId val="{00000000-932B-45FA-A175-77E209E55D07}"/>
            </c:ext>
          </c:extLst>
        </c:ser>
        <c:ser>
          <c:idx val="0"/>
          <c:order val="1"/>
          <c:tx>
            <c:strRef>
              <c:f>Optie7!$N$3</c:f>
              <c:strCache>
                <c:ptCount val="1"/>
                <c:pt idx="0">
                  <c:v>2015</c:v>
                </c:pt>
              </c:strCache>
            </c:strRef>
          </c:tx>
          <c:spPr>
            <a:solidFill>
              <a:srgbClr val="F9A61C"/>
            </a:solidFill>
          </c:spPr>
          <c:invertIfNegative val="0"/>
          <c:cat>
            <c:strRef>
              <c:f>Optie7!$L$4:$L$15</c:f>
              <c:strCache>
                <c:ptCount val="12"/>
                <c:pt idx="0">
                  <c:v>GR</c:v>
                </c:pt>
                <c:pt idx="1">
                  <c:v>NH</c:v>
                </c:pt>
                <c:pt idx="2">
                  <c:v>LB</c:v>
                </c:pt>
                <c:pt idx="3">
                  <c:v>ZH</c:v>
                </c:pt>
                <c:pt idx="4">
                  <c:v>FL</c:v>
                </c:pt>
                <c:pt idx="5">
                  <c:v>OV</c:v>
                </c:pt>
                <c:pt idx="6">
                  <c:v>NB</c:v>
                </c:pt>
                <c:pt idx="7">
                  <c:v>FR</c:v>
                </c:pt>
                <c:pt idx="8">
                  <c:v>ZL</c:v>
                </c:pt>
                <c:pt idx="9">
                  <c:v>UT</c:v>
                </c:pt>
                <c:pt idx="10">
                  <c:v>DR</c:v>
                </c:pt>
                <c:pt idx="11">
                  <c:v>GL</c:v>
                </c:pt>
              </c:strCache>
            </c:strRef>
          </c:cat>
          <c:val>
            <c:numRef>
              <c:f>Optie7!$N$4:$N$15</c:f>
              <c:numCache>
                <c:formatCode>0.0</c:formatCode>
                <c:ptCount val="12"/>
                <c:pt idx="0">
                  <c:v>4.4524969945645285</c:v>
                </c:pt>
                <c:pt idx="1">
                  <c:v>4.5077190615689249</c:v>
                </c:pt>
                <c:pt idx="2">
                  <c:v>4.7408584173941204</c:v>
                </c:pt>
                <c:pt idx="3">
                  <c:v>4.7777631790569526</c:v>
                </c:pt>
                <c:pt idx="4">
                  <c:v>4.9777122932071656</c:v>
                </c:pt>
                <c:pt idx="5">
                  <c:v>5.2163148795601115</c:v>
                </c:pt>
                <c:pt idx="6">
                  <c:v>5.4244076647282116</c:v>
                </c:pt>
                <c:pt idx="7">
                  <c:v>5.4931706735865147</c:v>
                </c:pt>
                <c:pt idx="8">
                  <c:v>6.1724179593723578</c:v>
                </c:pt>
                <c:pt idx="9">
                  <c:v>6.4895391794056847</c:v>
                </c:pt>
                <c:pt idx="10">
                  <c:v>6.7543227665706054</c:v>
                </c:pt>
                <c:pt idx="11">
                  <c:v>7.3029510830572519</c:v>
                </c:pt>
              </c:numCache>
            </c:numRef>
          </c:val>
          <c:extLst>
            <c:ext xmlns:c16="http://schemas.microsoft.com/office/drawing/2014/chart" uri="{C3380CC4-5D6E-409C-BE32-E72D297353CC}">
              <c16:uniqueId val="{00000001-932B-45FA-A175-77E209E55D07}"/>
            </c:ext>
          </c:extLst>
        </c:ser>
        <c:dLbls>
          <c:showLegendKey val="0"/>
          <c:showVal val="0"/>
          <c:showCatName val="0"/>
          <c:showSerName val="0"/>
          <c:showPercent val="0"/>
          <c:showBubbleSize val="0"/>
        </c:dLbls>
        <c:gapWidth val="150"/>
        <c:axId val="91446272"/>
        <c:axId val="91448448"/>
      </c:barChart>
      <c:catAx>
        <c:axId val="91446272"/>
        <c:scaling>
          <c:orientation val="minMax"/>
        </c:scaling>
        <c:delete val="0"/>
        <c:axPos val="b"/>
        <c:title>
          <c:tx>
            <c:rich>
              <a:bodyPr/>
              <a:lstStyle/>
              <a:p>
                <a:pPr>
                  <a:defRPr/>
                </a:pPr>
                <a:r>
                  <a:rPr lang="nl-NL"/>
                  <a:t>Aantal</a:t>
                </a:r>
                <a:r>
                  <a:rPr lang="nl-NL" baseline="0"/>
                  <a:t> per 10.000 inwoners</a:t>
                </a:r>
                <a:endParaRPr lang="nl-NL"/>
              </a:p>
            </c:rich>
          </c:tx>
          <c:layout>
            <c:manualLayout>
              <c:xMode val="edge"/>
              <c:yMode val="edge"/>
              <c:x val="4.7808169934640522E-2"/>
              <c:y val="4.4135802469135801E-3"/>
            </c:manualLayout>
          </c:layout>
          <c:overlay val="0"/>
        </c:title>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448448"/>
        <c:crosses val="autoZero"/>
        <c:auto val="1"/>
        <c:lblAlgn val="ctr"/>
        <c:lblOffset val="0"/>
        <c:tickLblSkip val="1"/>
        <c:tickMarkSkip val="1"/>
        <c:noMultiLvlLbl val="0"/>
      </c:catAx>
      <c:valAx>
        <c:axId val="91448448"/>
        <c:scaling>
          <c:orientation val="minMax"/>
        </c:scaling>
        <c:delete val="0"/>
        <c:axPos val="l"/>
        <c:majorGridlines>
          <c:spPr>
            <a:ln w="12700">
              <a:solidFill>
                <a:srgbClr val="ADADAD"/>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446272"/>
        <c:crosses val="autoZero"/>
        <c:crossBetween val="between"/>
      </c:valAx>
      <c:spPr>
        <a:solidFill>
          <a:srgbClr val="FFFFFF"/>
        </a:solidFill>
        <a:ln w="12700">
          <a:solidFill>
            <a:srgbClr val="808080"/>
          </a:solidFill>
          <a:prstDash val="solid"/>
        </a:ln>
      </c:spPr>
    </c:plotArea>
    <c:legend>
      <c:legendPos val="b"/>
      <c:layout>
        <c:manualLayout>
          <c:xMode val="edge"/>
          <c:yMode val="edge"/>
          <c:x val="0.35939183006535946"/>
          <c:y val="0.88361790123456785"/>
          <c:w val="0.27291568627450974"/>
          <c:h val="0.1163820987654321"/>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861263665127"/>
          <c:y val="0.16088086419753089"/>
          <c:w val="0.84375653594771238"/>
          <c:h val="0.53135802469135796"/>
        </c:manualLayout>
      </c:layout>
      <c:barChart>
        <c:barDir val="col"/>
        <c:grouping val="clustered"/>
        <c:varyColors val="0"/>
        <c:ser>
          <c:idx val="2"/>
          <c:order val="0"/>
          <c:tx>
            <c:strRef>
              <c:f>Optie7!$C$79</c:f>
              <c:strCache>
                <c:ptCount val="1"/>
                <c:pt idx="0">
                  <c:v>Totaal bedrijven</c:v>
                </c:pt>
              </c:strCache>
            </c:strRef>
          </c:tx>
          <c:spPr>
            <a:solidFill>
              <a:srgbClr val="1DBCC5"/>
            </a:solidFill>
            <a:ln w="25400">
              <a:noFill/>
            </a:ln>
          </c:spPr>
          <c:invertIfNegative val="0"/>
          <c:cat>
            <c:multiLvlStrRef>
              <c:f>Optie7!$A$85:$B$116</c:f>
              <c:multiLvlStrCache>
                <c:ptCount val="32"/>
                <c:lvl>
                  <c:pt idx="1">
                    <c:v>II</c:v>
                  </c:pt>
                  <c:pt idx="3">
                    <c:v>IV</c:v>
                  </c:pt>
                  <c:pt idx="5">
                    <c:v>II</c:v>
                  </c:pt>
                  <c:pt idx="7">
                    <c:v>IV</c:v>
                  </c:pt>
                  <c:pt idx="9">
                    <c:v>II</c:v>
                  </c:pt>
                  <c:pt idx="11">
                    <c:v>IV</c:v>
                  </c:pt>
                  <c:pt idx="13">
                    <c:v>II</c:v>
                  </c:pt>
                  <c:pt idx="15">
                    <c:v>IV</c:v>
                  </c:pt>
                  <c:pt idx="17">
                    <c:v>II</c:v>
                  </c:pt>
                  <c:pt idx="19">
                    <c:v>IV</c:v>
                  </c:pt>
                  <c:pt idx="21">
                    <c:v>II</c:v>
                  </c:pt>
                  <c:pt idx="23">
                    <c:v>IV</c:v>
                  </c:pt>
                  <c:pt idx="25">
                    <c:v>II</c:v>
                  </c:pt>
                  <c:pt idx="27">
                    <c:v>IV</c:v>
                  </c:pt>
                  <c:pt idx="29">
                    <c:v>II</c:v>
                  </c:pt>
                  <c:pt idx="31">
                    <c:v>IV</c:v>
                  </c:pt>
                </c:lvl>
                <c:lvl>
                  <c:pt idx="0">
                    <c:v>2008</c:v>
                  </c:pt>
                  <c:pt idx="4">
                    <c:v>2009</c:v>
                  </c:pt>
                  <c:pt idx="8">
                    <c:v>2010</c:v>
                  </c:pt>
                  <c:pt idx="12">
                    <c:v>2011</c:v>
                  </c:pt>
                  <c:pt idx="16">
                    <c:v>2012</c:v>
                  </c:pt>
                  <c:pt idx="20">
                    <c:v>2013</c:v>
                  </c:pt>
                  <c:pt idx="24">
                    <c:v>2014</c:v>
                  </c:pt>
                  <c:pt idx="28">
                    <c:v>2015</c:v>
                  </c:pt>
                </c:lvl>
              </c:multiLvlStrCache>
            </c:multiLvlStrRef>
          </c:cat>
          <c:val>
            <c:numRef>
              <c:f>Optie7!$C$85:$C$116</c:f>
              <c:numCache>
                <c:formatCode>General</c:formatCode>
                <c:ptCount val="32"/>
                <c:pt idx="0">
                  <c:v>6535</c:v>
                </c:pt>
                <c:pt idx="1">
                  <c:v>6540</c:v>
                </c:pt>
                <c:pt idx="2">
                  <c:v>6710</c:v>
                </c:pt>
                <c:pt idx="3">
                  <c:v>6890</c:v>
                </c:pt>
                <c:pt idx="4">
                  <c:v>6990</c:v>
                </c:pt>
                <c:pt idx="5">
                  <c:v>6975</c:v>
                </c:pt>
                <c:pt idx="6">
                  <c:v>7105</c:v>
                </c:pt>
                <c:pt idx="7">
                  <c:v>7240</c:v>
                </c:pt>
                <c:pt idx="8">
                  <c:v>7150</c:v>
                </c:pt>
                <c:pt idx="9">
                  <c:v>7160</c:v>
                </c:pt>
                <c:pt idx="10">
                  <c:v>7230</c:v>
                </c:pt>
                <c:pt idx="11">
                  <c:v>7360</c:v>
                </c:pt>
                <c:pt idx="12">
                  <c:v>7445</c:v>
                </c:pt>
                <c:pt idx="13">
                  <c:v>7450</c:v>
                </c:pt>
                <c:pt idx="14">
                  <c:v>7585</c:v>
                </c:pt>
                <c:pt idx="15">
                  <c:v>7765</c:v>
                </c:pt>
                <c:pt idx="16">
                  <c:v>7860</c:v>
                </c:pt>
                <c:pt idx="17">
                  <c:v>7870</c:v>
                </c:pt>
                <c:pt idx="18">
                  <c:v>8035</c:v>
                </c:pt>
                <c:pt idx="19">
                  <c:v>8150</c:v>
                </c:pt>
                <c:pt idx="20">
                  <c:v>8165</c:v>
                </c:pt>
                <c:pt idx="21">
                  <c:v>8160</c:v>
                </c:pt>
                <c:pt idx="22">
                  <c:v>8255</c:v>
                </c:pt>
                <c:pt idx="23">
                  <c:v>8395</c:v>
                </c:pt>
                <c:pt idx="24">
                  <c:v>8445</c:v>
                </c:pt>
                <c:pt idx="25">
                  <c:v>8500</c:v>
                </c:pt>
                <c:pt idx="26">
                  <c:v>8650</c:v>
                </c:pt>
                <c:pt idx="27">
                  <c:v>8835</c:v>
                </c:pt>
                <c:pt idx="28">
                  <c:v>8885</c:v>
                </c:pt>
                <c:pt idx="29">
                  <c:v>8930</c:v>
                </c:pt>
                <c:pt idx="30">
                  <c:v>9145</c:v>
                </c:pt>
                <c:pt idx="31">
                  <c:v>9360</c:v>
                </c:pt>
              </c:numCache>
            </c:numRef>
          </c:val>
          <c:extLst>
            <c:ext xmlns:c16="http://schemas.microsoft.com/office/drawing/2014/chart" uri="{C3380CC4-5D6E-409C-BE32-E72D297353CC}">
              <c16:uniqueId val="{00000000-2181-4240-B77E-21112425171D}"/>
            </c:ext>
          </c:extLst>
        </c:ser>
        <c:dLbls>
          <c:showLegendKey val="0"/>
          <c:showVal val="0"/>
          <c:showCatName val="0"/>
          <c:showSerName val="0"/>
          <c:showPercent val="0"/>
          <c:showBubbleSize val="0"/>
        </c:dLbls>
        <c:gapWidth val="150"/>
        <c:axId val="91485696"/>
        <c:axId val="91487232"/>
      </c:barChart>
      <c:catAx>
        <c:axId val="91485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487232"/>
        <c:crosses val="autoZero"/>
        <c:auto val="1"/>
        <c:lblAlgn val="ctr"/>
        <c:lblOffset val="0"/>
        <c:tickLblSkip val="1"/>
        <c:tickMarkSkip val="1"/>
        <c:noMultiLvlLbl val="0"/>
      </c:catAx>
      <c:valAx>
        <c:axId val="91487232"/>
        <c:scaling>
          <c:orientation val="minMax"/>
        </c:scaling>
        <c:delete val="0"/>
        <c:axPos val="l"/>
        <c:majorGridlines>
          <c:spPr>
            <a:ln w="12700">
              <a:solidFill>
                <a:srgbClr val="ADADAD"/>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485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54430379746839E-2"/>
          <c:y val="0.13004460649315389"/>
          <c:w val="0.89620253164556962"/>
          <c:h val="0.40952742976093504"/>
        </c:manualLayout>
      </c:layout>
      <c:lineChart>
        <c:grouping val="standard"/>
        <c:varyColors val="0"/>
        <c:ser>
          <c:idx val="3"/>
          <c:order val="0"/>
          <c:tx>
            <c:strRef>
              <c:f>'3'!$R$4</c:f>
              <c:strCache>
                <c:ptCount val="1"/>
                <c:pt idx="0">
                  <c:v>VHG-Hoveniers</c:v>
                </c:pt>
              </c:strCache>
            </c:strRef>
          </c:tx>
          <c:spPr>
            <a:ln>
              <a:solidFill>
                <a:srgbClr val="1DBCC5"/>
              </a:solidFill>
            </a:ln>
          </c:spPr>
          <c:marker>
            <c:symbol val="none"/>
          </c:marker>
          <c:cat>
            <c:strRef>
              <c:f>'3'!$Q$5:$Q$9</c:f>
              <c:strCache>
                <c:ptCount val="5"/>
                <c:pt idx="0">
                  <c:v>2015 2e kwartaal</c:v>
                </c:pt>
                <c:pt idx="1">
                  <c:v>2016 2e kwartaal</c:v>
                </c:pt>
                <c:pt idx="2">
                  <c:v>2017 2e kwartaal</c:v>
                </c:pt>
                <c:pt idx="3">
                  <c:v>2018 2e kwartaal</c:v>
                </c:pt>
                <c:pt idx="4">
                  <c:v>2019 2e kwartaal</c:v>
                </c:pt>
              </c:strCache>
            </c:strRef>
          </c:cat>
          <c:val>
            <c:numRef>
              <c:f>'3'!$R$5:$R$10</c:f>
              <c:numCache>
                <c:formatCode>0.0</c:formatCode>
                <c:ptCount val="6"/>
                <c:pt idx="0">
                  <c:v>121.8</c:v>
                </c:pt>
                <c:pt idx="1">
                  <c:v>116.2</c:v>
                </c:pt>
                <c:pt idx="2">
                  <c:v>129.4</c:v>
                </c:pt>
                <c:pt idx="3">
                  <c:v>143.9</c:v>
                </c:pt>
                <c:pt idx="4" formatCode="General">
                  <c:v>157.69999999999999</c:v>
                </c:pt>
                <c:pt idx="5">
                  <c:v>167</c:v>
                </c:pt>
              </c:numCache>
            </c:numRef>
          </c:val>
          <c:smooth val="0"/>
          <c:extLst>
            <c:ext xmlns:c16="http://schemas.microsoft.com/office/drawing/2014/chart" uri="{C3380CC4-5D6E-409C-BE32-E72D297353CC}">
              <c16:uniqueId val="{00000000-757F-4C09-A66A-CD5213240400}"/>
            </c:ext>
          </c:extLst>
        </c:ser>
        <c:ser>
          <c:idx val="0"/>
          <c:order val="1"/>
          <c:tx>
            <c:strRef>
              <c:f>'3'!$S$4</c:f>
              <c:strCache>
                <c:ptCount val="1"/>
                <c:pt idx="0">
                  <c:v>VHG-Groenvoorzieners incl. dak- en gevelbegroeners</c:v>
                </c:pt>
              </c:strCache>
            </c:strRef>
          </c:tx>
          <c:spPr>
            <a:ln>
              <a:solidFill>
                <a:srgbClr val="F9A61C"/>
              </a:solidFill>
            </a:ln>
          </c:spPr>
          <c:marker>
            <c:symbol val="none"/>
          </c:marker>
          <c:cat>
            <c:strRef>
              <c:f>'3'!$Q$5:$Q$9</c:f>
              <c:strCache>
                <c:ptCount val="5"/>
                <c:pt idx="0">
                  <c:v>2015 2e kwartaal</c:v>
                </c:pt>
                <c:pt idx="1">
                  <c:v>2016 2e kwartaal</c:v>
                </c:pt>
                <c:pt idx="2">
                  <c:v>2017 2e kwartaal</c:v>
                </c:pt>
                <c:pt idx="3">
                  <c:v>2018 2e kwartaal</c:v>
                </c:pt>
                <c:pt idx="4">
                  <c:v>2019 2e kwartaal</c:v>
                </c:pt>
              </c:strCache>
            </c:strRef>
          </c:cat>
          <c:val>
            <c:numRef>
              <c:f>'3'!$S$5:$S$10</c:f>
              <c:numCache>
                <c:formatCode>0.0</c:formatCode>
                <c:ptCount val="6"/>
                <c:pt idx="0">
                  <c:v>93.9</c:v>
                </c:pt>
                <c:pt idx="1">
                  <c:v>99.5</c:v>
                </c:pt>
                <c:pt idx="2">
                  <c:v>117.6</c:v>
                </c:pt>
                <c:pt idx="3">
                  <c:v>125.1</c:v>
                </c:pt>
                <c:pt idx="4" formatCode="General">
                  <c:v>134.9</c:v>
                </c:pt>
                <c:pt idx="5">
                  <c:v>138.4</c:v>
                </c:pt>
              </c:numCache>
            </c:numRef>
          </c:val>
          <c:smooth val="0"/>
          <c:extLst>
            <c:ext xmlns:c16="http://schemas.microsoft.com/office/drawing/2014/chart" uri="{C3380CC4-5D6E-409C-BE32-E72D297353CC}">
              <c16:uniqueId val="{00000001-757F-4C09-A66A-CD5213240400}"/>
            </c:ext>
          </c:extLst>
        </c:ser>
        <c:ser>
          <c:idx val="1"/>
          <c:order val="2"/>
          <c:tx>
            <c:strRef>
              <c:f>'3'!$T$4</c:f>
              <c:strCache>
                <c:ptCount val="1"/>
                <c:pt idx="0">
                  <c:v>VHG-Boomspecialisten</c:v>
                </c:pt>
              </c:strCache>
            </c:strRef>
          </c:tx>
          <c:spPr>
            <a:ln>
              <a:solidFill>
                <a:srgbClr val="EF4156"/>
              </a:solidFill>
            </a:ln>
          </c:spPr>
          <c:marker>
            <c:symbol val="none"/>
          </c:marker>
          <c:cat>
            <c:strRef>
              <c:f>'3'!$Q$5:$Q$9</c:f>
              <c:strCache>
                <c:ptCount val="5"/>
                <c:pt idx="0">
                  <c:v>2015 2e kwartaal</c:v>
                </c:pt>
                <c:pt idx="1">
                  <c:v>2016 2e kwartaal</c:v>
                </c:pt>
                <c:pt idx="2">
                  <c:v>2017 2e kwartaal</c:v>
                </c:pt>
                <c:pt idx="3">
                  <c:v>2018 2e kwartaal</c:v>
                </c:pt>
                <c:pt idx="4">
                  <c:v>2019 2e kwartaal</c:v>
                </c:pt>
              </c:strCache>
            </c:strRef>
          </c:cat>
          <c:val>
            <c:numRef>
              <c:f>'3'!$T$5:$T$10</c:f>
              <c:numCache>
                <c:formatCode>0.0</c:formatCode>
                <c:ptCount val="6"/>
                <c:pt idx="0">
                  <c:v>83.4</c:v>
                </c:pt>
                <c:pt idx="1">
                  <c:v>95.3</c:v>
                </c:pt>
                <c:pt idx="2">
                  <c:v>101.2</c:v>
                </c:pt>
                <c:pt idx="3">
                  <c:v>114.8</c:v>
                </c:pt>
                <c:pt idx="4" formatCode="General">
                  <c:v>108.2</c:v>
                </c:pt>
                <c:pt idx="5">
                  <c:v>119.9</c:v>
                </c:pt>
              </c:numCache>
            </c:numRef>
          </c:val>
          <c:smooth val="0"/>
          <c:extLst>
            <c:ext xmlns:c16="http://schemas.microsoft.com/office/drawing/2014/chart" uri="{C3380CC4-5D6E-409C-BE32-E72D297353CC}">
              <c16:uniqueId val="{00000002-757F-4C09-A66A-CD5213240400}"/>
            </c:ext>
          </c:extLst>
        </c:ser>
        <c:ser>
          <c:idx val="2"/>
          <c:order val="3"/>
          <c:tx>
            <c:strRef>
              <c:f>'3'!$U$4</c:f>
              <c:strCache>
                <c:ptCount val="1"/>
                <c:pt idx="0">
                  <c:v>VHG-Interieurbeplanters</c:v>
                </c:pt>
              </c:strCache>
            </c:strRef>
          </c:tx>
          <c:spPr>
            <a:ln>
              <a:solidFill>
                <a:srgbClr val="BB8530"/>
              </a:solidFill>
            </a:ln>
          </c:spPr>
          <c:marker>
            <c:symbol val="none"/>
          </c:marker>
          <c:cat>
            <c:strRef>
              <c:f>'3'!$Q$5:$Q$9</c:f>
              <c:strCache>
                <c:ptCount val="5"/>
                <c:pt idx="0">
                  <c:v>2015 2e kwartaal</c:v>
                </c:pt>
                <c:pt idx="1">
                  <c:v>2016 2e kwartaal</c:v>
                </c:pt>
                <c:pt idx="2">
                  <c:v>2017 2e kwartaal</c:v>
                </c:pt>
                <c:pt idx="3">
                  <c:v>2018 2e kwartaal</c:v>
                </c:pt>
                <c:pt idx="4">
                  <c:v>2019 2e kwartaal</c:v>
                </c:pt>
              </c:strCache>
            </c:strRef>
          </c:cat>
          <c:val>
            <c:numRef>
              <c:f>'3'!$U$5:$U$10</c:f>
              <c:numCache>
                <c:formatCode>0.0</c:formatCode>
                <c:ptCount val="6"/>
                <c:pt idx="0">
                  <c:v>88.7</c:v>
                </c:pt>
                <c:pt idx="1">
                  <c:v>98.9</c:v>
                </c:pt>
                <c:pt idx="2">
                  <c:v>104.2</c:v>
                </c:pt>
                <c:pt idx="3">
                  <c:v>114.4</c:v>
                </c:pt>
                <c:pt idx="4" formatCode="General">
                  <c:v>125.8</c:v>
                </c:pt>
                <c:pt idx="5">
                  <c:v>122</c:v>
                </c:pt>
              </c:numCache>
            </c:numRef>
          </c:val>
          <c:smooth val="0"/>
          <c:extLst>
            <c:ext xmlns:c16="http://schemas.microsoft.com/office/drawing/2014/chart" uri="{C3380CC4-5D6E-409C-BE32-E72D297353CC}">
              <c16:uniqueId val="{00000003-757F-4C09-A66A-CD5213240400}"/>
            </c:ext>
          </c:extLst>
        </c:ser>
        <c:dLbls>
          <c:showLegendKey val="0"/>
          <c:showVal val="0"/>
          <c:showCatName val="0"/>
          <c:showSerName val="0"/>
          <c:showPercent val="0"/>
          <c:showBubbleSize val="0"/>
        </c:dLbls>
        <c:smooth val="0"/>
        <c:axId val="85551744"/>
        <c:axId val="85557632"/>
      </c:lineChart>
      <c:catAx>
        <c:axId val="85551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557632"/>
        <c:crosses val="autoZero"/>
        <c:auto val="0"/>
        <c:lblAlgn val="ctr"/>
        <c:lblOffset val="100"/>
        <c:noMultiLvlLbl val="0"/>
      </c:catAx>
      <c:valAx>
        <c:axId val="85557632"/>
        <c:scaling>
          <c:orientation val="minMax"/>
          <c:max val="200"/>
          <c:min val="120"/>
        </c:scaling>
        <c:delete val="0"/>
        <c:axPos val="l"/>
        <c:majorGridlines>
          <c:spPr>
            <a:ln w="12700">
              <a:solidFill>
                <a:srgbClr val="ADADAD"/>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551744"/>
        <c:crosses val="autoZero"/>
        <c:crossBetween val="between"/>
      </c:valAx>
      <c:spPr>
        <a:solidFill>
          <a:srgbClr val="FFFFFF"/>
        </a:solidFill>
        <a:ln w="12700">
          <a:solidFill>
            <a:srgbClr val="808080"/>
          </a:solidFill>
          <a:prstDash val="solid"/>
        </a:ln>
      </c:spPr>
    </c:plotArea>
    <c:legend>
      <c:legendPos val="b"/>
      <c:layout>
        <c:manualLayout>
          <c:xMode val="edge"/>
          <c:yMode val="edge"/>
          <c:x val="0.20148148148148148"/>
          <c:y val="0.81810838351088466"/>
          <c:w val="0.79397166601230207"/>
          <c:h val="0.18026370233132624"/>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54430379746839E-2"/>
          <c:y val="0.13004460649315389"/>
          <c:w val="0.89620253164556962"/>
          <c:h val="0.40952742976093504"/>
        </c:manualLayout>
      </c:layout>
      <c:lineChart>
        <c:grouping val="standard"/>
        <c:varyColors val="0"/>
        <c:ser>
          <c:idx val="3"/>
          <c:order val="0"/>
          <c:tx>
            <c:strRef>
              <c:f>'3'!$R$4</c:f>
              <c:strCache>
                <c:ptCount val="1"/>
                <c:pt idx="0">
                  <c:v>VHG-Hoveniers</c:v>
                </c:pt>
              </c:strCache>
            </c:strRef>
          </c:tx>
          <c:spPr>
            <a:ln>
              <a:solidFill>
                <a:srgbClr val="1DBCC5"/>
              </a:solidFill>
            </a:ln>
          </c:spPr>
          <c:marker>
            <c:symbol val="none"/>
          </c:marker>
          <c:cat>
            <c:multiLvlStrRef>
              <c:f>'3'!$P$16:$Q$51</c:f>
            </c:multiLvlStrRef>
          </c:cat>
          <c:val>
            <c:numRef>
              <c:f>'3'!$R$16:$R$51</c:f>
              <c:numCache>
                <c:formatCode>General</c:formatCode>
                <c:ptCount val="36"/>
              </c:numCache>
            </c:numRef>
          </c:val>
          <c:smooth val="0"/>
          <c:extLst>
            <c:ext xmlns:c16="http://schemas.microsoft.com/office/drawing/2014/chart" uri="{C3380CC4-5D6E-409C-BE32-E72D297353CC}">
              <c16:uniqueId val="{00000000-2F28-4C62-92A8-CD46C924EDFF}"/>
            </c:ext>
          </c:extLst>
        </c:ser>
        <c:ser>
          <c:idx val="0"/>
          <c:order val="1"/>
          <c:tx>
            <c:strRef>
              <c:f>'3'!$S$4</c:f>
              <c:strCache>
                <c:ptCount val="1"/>
                <c:pt idx="0">
                  <c:v>VHG-Groenvoorzieners incl. dak- en gevelbegroeners</c:v>
                </c:pt>
              </c:strCache>
            </c:strRef>
          </c:tx>
          <c:spPr>
            <a:ln>
              <a:solidFill>
                <a:srgbClr val="F9A61C"/>
              </a:solidFill>
            </a:ln>
          </c:spPr>
          <c:marker>
            <c:symbol val="none"/>
          </c:marker>
          <c:cat>
            <c:multiLvlStrRef>
              <c:f>'3'!$P$16:$Q$51</c:f>
            </c:multiLvlStrRef>
          </c:cat>
          <c:val>
            <c:numRef>
              <c:f>'3'!$S$16:$S$51</c:f>
              <c:numCache>
                <c:formatCode>General</c:formatCode>
                <c:ptCount val="36"/>
              </c:numCache>
            </c:numRef>
          </c:val>
          <c:smooth val="0"/>
          <c:extLst>
            <c:ext xmlns:c16="http://schemas.microsoft.com/office/drawing/2014/chart" uri="{C3380CC4-5D6E-409C-BE32-E72D297353CC}">
              <c16:uniqueId val="{00000001-2F28-4C62-92A8-CD46C924EDFF}"/>
            </c:ext>
          </c:extLst>
        </c:ser>
        <c:ser>
          <c:idx val="1"/>
          <c:order val="2"/>
          <c:tx>
            <c:strRef>
              <c:f>'3'!$T$4</c:f>
              <c:strCache>
                <c:ptCount val="1"/>
                <c:pt idx="0">
                  <c:v>VHG-Boomspecialisten</c:v>
                </c:pt>
              </c:strCache>
            </c:strRef>
          </c:tx>
          <c:spPr>
            <a:ln>
              <a:solidFill>
                <a:srgbClr val="EF4156"/>
              </a:solidFill>
            </a:ln>
          </c:spPr>
          <c:marker>
            <c:symbol val="none"/>
          </c:marker>
          <c:cat>
            <c:multiLvlStrRef>
              <c:f>'3'!$P$16:$Q$51</c:f>
            </c:multiLvlStrRef>
          </c:cat>
          <c:val>
            <c:numRef>
              <c:f>'3'!$T$16:$T$51</c:f>
              <c:numCache>
                <c:formatCode>General</c:formatCode>
                <c:ptCount val="36"/>
              </c:numCache>
            </c:numRef>
          </c:val>
          <c:smooth val="0"/>
          <c:extLst>
            <c:ext xmlns:c16="http://schemas.microsoft.com/office/drawing/2014/chart" uri="{C3380CC4-5D6E-409C-BE32-E72D297353CC}">
              <c16:uniqueId val="{00000002-2F28-4C62-92A8-CD46C924EDFF}"/>
            </c:ext>
          </c:extLst>
        </c:ser>
        <c:ser>
          <c:idx val="2"/>
          <c:order val="3"/>
          <c:tx>
            <c:strRef>
              <c:f>'3'!$U$4</c:f>
              <c:strCache>
                <c:ptCount val="1"/>
                <c:pt idx="0">
                  <c:v>VHG-Interieurbeplanters</c:v>
                </c:pt>
              </c:strCache>
            </c:strRef>
          </c:tx>
          <c:spPr>
            <a:ln>
              <a:solidFill>
                <a:srgbClr val="BB8530"/>
              </a:solidFill>
            </a:ln>
          </c:spPr>
          <c:marker>
            <c:symbol val="none"/>
          </c:marker>
          <c:cat>
            <c:multiLvlStrRef>
              <c:f>'3'!$P$16:$Q$51</c:f>
            </c:multiLvlStrRef>
          </c:cat>
          <c:val>
            <c:numRef>
              <c:f>'3'!$U$16:$U$51</c:f>
              <c:numCache>
                <c:formatCode>General</c:formatCode>
                <c:ptCount val="36"/>
              </c:numCache>
            </c:numRef>
          </c:val>
          <c:smooth val="0"/>
          <c:extLst>
            <c:ext xmlns:c16="http://schemas.microsoft.com/office/drawing/2014/chart" uri="{C3380CC4-5D6E-409C-BE32-E72D297353CC}">
              <c16:uniqueId val="{00000003-2F28-4C62-92A8-CD46C924EDFF}"/>
            </c:ext>
          </c:extLst>
        </c:ser>
        <c:dLbls>
          <c:showLegendKey val="0"/>
          <c:showVal val="0"/>
          <c:showCatName val="0"/>
          <c:showSerName val="0"/>
          <c:showPercent val="0"/>
          <c:showBubbleSize val="0"/>
        </c:dLbls>
        <c:smooth val="0"/>
        <c:axId val="85605376"/>
        <c:axId val="85635840"/>
      </c:lineChart>
      <c:catAx>
        <c:axId val="85605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635840"/>
        <c:crosses val="autoZero"/>
        <c:auto val="0"/>
        <c:lblAlgn val="ctr"/>
        <c:lblOffset val="100"/>
        <c:noMultiLvlLbl val="0"/>
      </c:catAx>
      <c:valAx>
        <c:axId val="85635840"/>
        <c:scaling>
          <c:orientation val="minMax"/>
        </c:scaling>
        <c:delete val="0"/>
        <c:axPos val="l"/>
        <c:majorGridlines>
          <c:spPr>
            <a:ln w="12700">
              <a:solidFill>
                <a:srgbClr val="ADADAD"/>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605376"/>
        <c:crosses val="autoZero"/>
        <c:crossBetween val="between"/>
      </c:valAx>
      <c:spPr>
        <a:solidFill>
          <a:srgbClr val="FFFFFF"/>
        </a:solidFill>
        <a:ln w="12700">
          <a:solidFill>
            <a:srgbClr val="808080"/>
          </a:solidFill>
          <a:prstDash val="solid"/>
        </a:ln>
      </c:spPr>
    </c:plotArea>
    <c:legend>
      <c:legendPos val="b"/>
      <c:layout>
        <c:manualLayout>
          <c:xMode val="edge"/>
          <c:yMode val="edge"/>
          <c:x val="0.20148148148148148"/>
          <c:y val="0.81810838351088466"/>
          <c:w val="0.79397166601230207"/>
          <c:h val="0.18026370233132624"/>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54430379746839E-2"/>
          <c:y val="0.13004460649315389"/>
          <c:w val="0.89620253164556962"/>
          <c:h val="0.68383292764847781"/>
        </c:manualLayout>
      </c:layout>
      <c:lineChart>
        <c:grouping val="standard"/>
        <c:varyColors val="0"/>
        <c:ser>
          <c:idx val="3"/>
          <c:order val="0"/>
          <c:spPr>
            <a:ln>
              <a:solidFill>
                <a:srgbClr val="1DBCC5"/>
              </a:solidFill>
            </a:ln>
          </c:spPr>
          <c:marker>
            <c:symbol val="none"/>
          </c:marker>
          <c:cat>
            <c:strRef>
              <c:f>'4'!$A$5:$B$27</c:f>
              <c:strCache>
                <c:ptCount val="23"/>
                <c:pt idx="0">
                  <c:v>2015</c:v>
                </c:pt>
                <c:pt idx="4">
                  <c:v>2016</c:v>
                </c:pt>
                <c:pt idx="8">
                  <c:v>2017</c:v>
                </c:pt>
                <c:pt idx="12">
                  <c:v>2018</c:v>
                </c:pt>
                <c:pt idx="16">
                  <c:v>2019</c:v>
                </c:pt>
                <c:pt idx="20">
                  <c:v>2020</c:v>
                </c:pt>
                <c:pt idx="22">
                  <c:v>2020Q2 tov 2020Q1</c:v>
                </c:pt>
              </c:strCache>
            </c:strRef>
          </c:cat>
          <c:val>
            <c:numRef>
              <c:f>'4'!$C$5:$C$28</c:f>
              <c:numCache>
                <c:formatCode>General</c:formatCode>
                <c:ptCount val="24"/>
                <c:pt idx="0">
                  <c:v>95.141428300000001</c:v>
                </c:pt>
                <c:pt idx="1">
                  <c:v>89.651824434999995</c:v>
                </c:pt>
                <c:pt idx="2">
                  <c:v>110.39284752499999</c:v>
                </c:pt>
                <c:pt idx="3">
                  <c:v>103.309588021</c:v>
                </c:pt>
                <c:pt idx="4">
                  <c:v>101.444658084</c:v>
                </c:pt>
                <c:pt idx="5">
                  <c:v>103.44260799200001</c:v>
                </c:pt>
                <c:pt idx="6">
                  <c:v>93.957207261999997</c:v>
                </c:pt>
                <c:pt idx="7">
                  <c:v>105.19732536799999</c:v>
                </c:pt>
                <c:pt idx="8">
                  <c:v>115.478095325</c:v>
                </c:pt>
                <c:pt idx="9">
                  <c:v>111.16554357</c:v>
                </c:pt>
                <c:pt idx="10">
                  <c:v>105.610656031</c:v>
                </c:pt>
                <c:pt idx="11">
                  <c:v>122.449614164</c:v>
                </c:pt>
                <c:pt idx="12">
                  <c:v>104.437171255</c:v>
                </c:pt>
                <c:pt idx="13">
                  <c:v>128.02114301399999</c:v>
                </c:pt>
                <c:pt idx="14">
                  <c:v>131.25667226499999</c:v>
                </c:pt>
                <c:pt idx="15">
                  <c:v>131.030201065</c:v>
                </c:pt>
                <c:pt idx="16">
                  <c:v>127.08872845499999</c:v>
                </c:pt>
                <c:pt idx="17">
                  <c:v>122.324501243</c:v>
                </c:pt>
                <c:pt idx="18">
                  <c:v>150.322072453</c:v>
                </c:pt>
                <c:pt idx="19">
                  <c:v>136.84715810500001</c:v>
                </c:pt>
                <c:pt idx="20">
                  <c:v>150.65805929199999</c:v>
                </c:pt>
                <c:pt idx="21">
                  <c:v>140.127053262</c:v>
                </c:pt>
                <c:pt idx="22" formatCode="0.0%">
                  <c:v>-6.9900051012798281E-2</c:v>
                </c:pt>
              </c:numCache>
            </c:numRef>
          </c:val>
          <c:smooth val="0"/>
          <c:extLst>
            <c:ext xmlns:c15="http://schemas.microsoft.com/office/drawing/2012/chart" uri="{02D57815-91ED-43cb-92C2-25804820EDAC}">
              <c15:filteredSeriesTitle>
                <c15:tx>
                  <c:strRef>
                    <c:extLst>
                      <c:ext uri="{02D57815-91ED-43cb-92C2-25804820EDAC}">
                        <c15:formulaRef>
                          <c15:sqref>'4'!#REF!</c15:sqref>
                        </c15:formulaRef>
                      </c:ext>
                    </c:extLst>
                    <c:strCache>
                      <c:ptCount val="1"/>
                      <c:pt idx="0">
                        <c:v>#REF!</c:v>
                      </c:pt>
                    </c:strCache>
                  </c:strRef>
                </c15:tx>
              </c15:filteredSeriesTitle>
            </c:ext>
            <c:ext xmlns:c16="http://schemas.microsoft.com/office/drawing/2014/chart" uri="{C3380CC4-5D6E-409C-BE32-E72D297353CC}">
              <c16:uniqueId val="{00000000-CC72-44C3-BEC3-48BA3425CCE0}"/>
            </c:ext>
          </c:extLst>
        </c:ser>
        <c:ser>
          <c:idx val="0"/>
          <c:order val="1"/>
          <c:spPr>
            <a:ln>
              <a:solidFill>
                <a:srgbClr val="F9A61C"/>
              </a:solidFill>
            </a:ln>
          </c:spPr>
          <c:marker>
            <c:symbol val="none"/>
          </c:marker>
          <c:cat>
            <c:strRef>
              <c:f>'4'!$A$5:$B$27</c:f>
              <c:strCache>
                <c:ptCount val="23"/>
                <c:pt idx="0">
                  <c:v>2015</c:v>
                </c:pt>
                <c:pt idx="4">
                  <c:v>2016</c:v>
                </c:pt>
                <c:pt idx="8">
                  <c:v>2017</c:v>
                </c:pt>
                <c:pt idx="12">
                  <c:v>2018</c:v>
                </c:pt>
                <c:pt idx="16">
                  <c:v>2019</c:v>
                </c:pt>
                <c:pt idx="20">
                  <c:v>2020</c:v>
                </c:pt>
                <c:pt idx="22">
                  <c:v>2020Q2 tov 2020Q1</c:v>
                </c:pt>
              </c:strCache>
            </c:strRef>
          </c:cat>
          <c:val>
            <c:numRef>
              <c:f>'4'!$D$5:$D$28</c:f>
              <c:numCache>
                <c:formatCode>General</c:formatCode>
                <c:ptCount val="24"/>
                <c:pt idx="0">
                  <c:v>98.370130243999995</c:v>
                </c:pt>
                <c:pt idx="1">
                  <c:v>106.753865115</c:v>
                </c:pt>
                <c:pt idx="2">
                  <c:v>95.749600039000001</c:v>
                </c:pt>
                <c:pt idx="3">
                  <c:v>99.037039272000001</c:v>
                </c:pt>
                <c:pt idx="4">
                  <c:v>103.019324403</c:v>
                </c:pt>
                <c:pt idx="5">
                  <c:v>100.68556178199999</c:v>
                </c:pt>
                <c:pt idx="6">
                  <c:v>107.924787853</c:v>
                </c:pt>
                <c:pt idx="7">
                  <c:v>109.16774069900001</c:v>
                </c:pt>
                <c:pt idx="8">
                  <c:v>111.963872886</c:v>
                </c:pt>
                <c:pt idx="9">
                  <c:v>113.164164382</c:v>
                </c:pt>
                <c:pt idx="10">
                  <c:v>115.473183418</c:v>
                </c:pt>
                <c:pt idx="11">
                  <c:v>118.629416687</c:v>
                </c:pt>
                <c:pt idx="12">
                  <c:v>119.791522723</c:v>
                </c:pt>
                <c:pt idx="13">
                  <c:v>126.880933106</c:v>
                </c:pt>
                <c:pt idx="14">
                  <c:v>130.576324769</c:v>
                </c:pt>
                <c:pt idx="15">
                  <c:v>137.26789962300001</c:v>
                </c:pt>
                <c:pt idx="16">
                  <c:v>132.77608848</c:v>
                </c:pt>
                <c:pt idx="17">
                  <c:v>140.13800629900001</c:v>
                </c:pt>
                <c:pt idx="18">
                  <c:v>139.29121199100001</c:v>
                </c:pt>
                <c:pt idx="19">
                  <c:v>142.61446802399999</c:v>
                </c:pt>
                <c:pt idx="20">
                  <c:v>146.634904737</c:v>
                </c:pt>
                <c:pt idx="21">
                  <c:v>148.86203168700001</c:v>
                </c:pt>
                <c:pt idx="22" formatCode="0.0%">
                  <c:v>1.5188245622653973E-2</c:v>
                </c:pt>
              </c:numCache>
            </c:numRef>
          </c:val>
          <c:smooth val="0"/>
          <c:extLst>
            <c:ext xmlns:c15="http://schemas.microsoft.com/office/drawing/2012/chart" uri="{02D57815-91ED-43cb-92C2-25804820EDAC}">
              <c15:filteredSeriesTitle>
                <c15:tx>
                  <c:strRef>
                    <c:extLst>
                      <c:ext uri="{02D57815-91ED-43cb-92C2-25804820EDAC}">
                        <c15:formulaRef>
                          <c15:sqref>'4'!#REF!</c15:sqref>
                        </c15:formulaRef>
                      </c:ext>
                    </c:extLst>
                    <c:strCache>
                      <c:ptCount val="1"/>
                      <c:pt idx="0">
                        <c:v>#REF!</c:v>
                      </c:pt>
                    </c:strCache>
                  </c:strRef>
                </c15:tx>
              </c15:filteredSeriesTitle>
            </c:ext>
            <c:ext xmlns:c16="http://schemas.microsoft.com/office/drawing/2014/chart" uri="{C3380CC4-5D6E-409C-BE32-E72D297353CC}">
              <c16:uniqueId val="{00000001-CC72-44C3-BEC3-48BA3425CCE0}"/>
            </c:ext>
          </c:extLst>
        </c:ser>
        <c:ser>
          <c:idx val="1"/>
          <c:order val="2"/>
          <c:spPr>
            <a:ln>
              <a:solidFill>
                <a:srgbClr val="EF4156"/>
              </a:solidFill>
            </a:ln>
          </c:spPr>
          <c:marker>
            <c:symbol val="none"/>
          </c:marker>
          <c:cat>
            <c:strRef>
              <c:f>'4'!$A$5:$B$27</c:f>
              <c:strCache>
                <c:ptCount val="23"/>
                <c:pt idx="0">
                  <c:v>2015</c:v>
                </c:pt>
                <c:pt idx="4">
                  <c:v>2016</c:v>
                </c:pt>
                <c:pt idx="8">
                  <c:v>2017</c:v>
                </c:pt>
                <c:pt idx="12">
                  <c:v>2018</c:v>
                </c:pt>
                <c:pt idx="16">
                  <c:v>2019</c:v>
                </c:pt>
                <c:pt idx="20">
                  <c:v>2020</c:v>
                </c:pt>
                <c:pt idx="22">
                  <c:v>2020Q2 tov 2020Q1</c:v>
                </c:pt>
              </c:strCache>
            </c:strRef>
          </c:cat>
          <c:val>
            <c:numRef>
              <c:f>'4'!$E$5:$E$28</c:f>
              <c:numCache>
                <c:formatCode>General</c:formatCode>
                <c:ptCount val="24"/>
                <c:pt idx="0">
                  <c:v>105.881013528</c:v>
                </c:pt>
                <c:pt idx="1">
                  <c:v>93.594735184000001</c:v>
                </c:pt>
                <c:pt idx="2">
                  <c:v>99.518369578000005</c:v>
                </c:pt>
                <c:pt idx="3">
                  <c:v>102.145910931</c:v>
                </c:pt>
                <c:pt idx="4">
                  <c:v>101.304181769</c:v>
                </c:pt>
                <c:pt idx="5">
                  <c:v>98.631340764000001</c:v>
                </c:pt>
                <c:pt idx="6">
                  <c:v>103.553363683</c:v>
                </c:pt>
                <c:pt idx="7">
                  <c:v>106.144066366</c:v>
                </c:pt>
                <c:pt idx="8">
                  <c:v>108.609422094</c:v>
                </c:pt>
                <c:pt idx="9">
                  <c:v>115.822372685</c:v>
                </c:pt>
                <c:pt idx="10">
                  <c:v>110.50908419700001</c:v>
                </c:pt>
                <c:pt idx="11">
                  <c:v>120.598408448</c:v>
                </c:pt>
                <c:pt idx="12">
                  <c:v>120.362079326</c:v>
                </c:pt>
                <c:pt idx="13">
                  <c:v>122.13224877099999</c:v>
                </c:pt>
                <c:pt idx="14">
                  <c:v>124.82122428</c:v>
                </c:pt>
                <c:pt idx="15">
                  <c:v>125.963694441</c:v>
                </c:pt>
                <c:pt idx="16">
                  <c:v>123.21087727600001</c:v>
                </c:pt>
                <c:pt idx="17">
                  <c:v>130.92880807099999</c:v>
                </c:pt>
                <c:pt idx="18">
                  <c:v>129.54798727599999</c:v>
                </c:pt>
                <c:pt idx="19">
                  <c:v>127.908548745</c:v>
                </c:pt>
                <c:pt idx="20">
                  <c:v>144.505295026</c:v>
                </c:pt>
                <c:pt idx="21">
                  <c:v>134.863407717</c:v>
                </c:pt>
                <c:pt idx="22" formatCode="0.0%">
                  <c:v>-6.6723418731923889E-2</c:v>
                </c:pt>
              </c:numCache>
            </c:numRef>
          </c:val>
          <c:smooth val="0"/>
          <c:extLst>
            <c:ext xmlns:c15="http://schemas.microsoft.com/office/drawing/2012/chart" uri="{02D57815-91ED-43cb-92C2-25804820EDAC}">
              <c15:filteredSeriesTitle>
                <c15:tx>
                  <c:strRef>
                    <c:extLst>
                      <c:ext uri="{02D57815-91ED-43cb-92C2-25804820EDAC}">
                        <c15:formulaRef>
                          <c15:sqref>'4'!#REF!</c15:sqref>
                        </c15:formulaRef>
                      </c:ext>
                    </c:extLst>
                    <c:strCache>
                      <c:ptCount val="1"/>
                      <c:pt idx="0">
                        <c:v>#REF!</c:v>
                      </c:pt>
                    </c:strCache>
                  </c:strRef>
                </c15:tx>
              </c15:filteredSeriesTitle>
            </c:ext>
            <c:ext xmlns:c16="http://schemas.microsoft.com/office/drawing/2014/chart" uri="{C3380CC4-5D6E-409C-BE32-E72D297353CC}">
              <c16:uniqueId val="{00000002-CC72-44C3-BEC3-48BA3425CCE0}"/>
            </c:ext>
          </c:extLst>
        </c:ser>
        <c:ser>
          <c:idx val="2"/>
          <c:order val="3"/>
          <c:spPr>
            <a:ln>
              <a:solidFill>
                <a:srgbClr val="BB8530"/>
              </a:solidFill>
            </a:ln>
          </c:spPr>
          <c:marker>
            <c:symbol val="none"/>
          </c:marker>
          <c:cat>
            <c:strRef>
              <c:f>'4'!$A$5:$B$27</c:f>
              <c:strCache>
                <c:ptCount val="23"/>
                <c:pt idx="0">
                  <c:v>2015</c:v>
                </c:pt>
                <c:pt idx="4">
                  <c:v>2016</c:v>
                </c:pt>
                <c:pt idx="8">
                  <c:v>2017</c:v>
                </c:pt>
                <c:pt idx="12">
                  <c:v>2018</c:v>
                </c:pt>
                <c:pt idx="16">
                  <c:v>2019</c:v>
                </c:pt>
                <c:pt idx="20">
                  <c:v>2020</c:v>
                </c:pt>
                <c:pt idx="22">
                  <c:v>2020Q2 tov 2020Q1</c:v>
                </c:pt>
              </c:strCache>
            </c:strRef>
          </c:cat>
          <c:val>
            <c:numRef>
              <c:f>'4'!$F$5:$F$28</c:f>
              <c:numCache>
                <c:formatCode>General</c:formatCode>
                <c:ptCount val="24"/>
                <c:pt idx="0">
                  <c:v>102.500920304</c:v>
                </c:pt>
                <c:pt idx="1">
                  <c:v>98.789736697999999</c:v>
                </c:pt>
                <c:pt idx="2">
                  <c:v>97.187499975999998</c:v>
                </c:pt>
                <c:pt idx="3">
                  <c:v>99.726142363999998</c:v>
                </c:pt>
                <c:pt idx="4">
                  <c:v>102.91596969</c:v>
                </c:pt>
                <c:pt idx="5">
                  <c:v>110.131712232</c:v>
                </c:pt>
                <c:pt idx="6">
                  <c:v>113.403508919</c:v>
                </c:pt>
                <c:pt idx="7">
                  <c:v>108.04105004100001</c:v>
                </c:pt>
                <c:pt idx="8">
                  <c:v>110.941706184</c:v>
                </c:pt>
                <c:pt idx="9">
                  <c:v>115.907620747</c:v>
                </c:pt>
                <c:pt idx="10">
                  <c:v>121.829034135</c:v>
                </c:pt>
                <c:pt idx="11">
                  <c:v>125.83485932400001</c:v>
                </c:pt>
                <c:pt idx="12">
                  <c:v>116.990433806</c:v>
                </c:pt>
                <c:pt idx="13">
                  <c:v>126.990508956</c:v>
                </c:pt>
                <c:pt idx="14">
                  <c:v>121.98767849399999</c:v>
                </c:pt>
                <c:pt idx="15">
                  <c:v>129.059690531</c:v>
                </c:pt>
                <c:pt idx="16">
                  <c:v>132.97287263199999</c:v>
                </c:pt>
                <c:pt idx="17">
                  <c:v>139.45446607100001</c:v>
                </c:pt>
                <c:pt idx="18">
                  <c:v>143.87075678799999</c:v>
                </c:pt>
                <c:pt idx="19">
                  <c:v>142.55249385400001</c:v>
                </c:pt>
                <c:pt idx="20">
                  <c:v>142.218392865</c:v>
                </c:pt>
                <c:pt idx="21">
                  <c:v>136.54249610599999</c:v>
                </c:pt>
                <c:pt idx="22" formatCode="0.0%">
                  <c:v>-3.9909723662732044E-2</c:v>
                </c:pt>
              </c:numCache>
            </c:numRef>
          </c:val>
          <c:smooth val="0"/>
          <c:extLst>
            <c:ext xmlns:c15="http://schemas.microsoft.com/office/drawing/2012/chart" uri="{02D57815-91ED-43cb-92C2-25804820EDAC}">
              <c15:filteredSeriesTitle>
                <c15:tx>
                  <c:strRef>
                    <c:extLst>
                      <c:ext uri="{02D57815-91ED-43cb-92C2-25804820EDAC}">
                        <c15:formulaRef>
                          <c15:sqref>'4'!#REF!</c15:sqref>
                        </c15:formulaRef>
                      </c:ext>
                    </c:extLst>
                    <c:strCache>
                      <c:ptCount val="1"/>
                      <c:pt idx="0">
                        <c:v>#REF!</c:v>
                      </c:pt>
                    </c:strCache>
                  </c:strRef>
                </c15:tx>
              </c15:filteredSeriesTitle>
            </c:ext>
            <c:ext xmlns:c16="http://schemas.microsoft.com/office/drawing/2014/chart" uri="{C3380CC4-5D6E-409C-BE32-E72D297353CC}">
              <c16:uniqueId val="{00000003-CC72-44C3-BEC3-48BA3425CCE0}"/>
            </c:ext>
          </c:extLst>
        </c:ser>
        <c:dLbls>
          <c:showLegendKey val="0"/>
          <c:showVal val="0"/>
          <c:showCatName val="0"/>
          <c:showSerName val="0"/>
          <c:showPercent val="0"/>
          <c:showBubbleSize val="0"/>
        </c:dLbls>
        <c:smooth val="0"/>
        <c:axId val="85551744"/>
        <c:axId val="85557632"/>
      </c:lineChart>
      <c:catAx>
        <c:axId val="85551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557632"/>
        <c:crosses val="autoZero"/>
        <c:auto val="0"/>
        <c:lblAlgn val="ctr"/>
        <c:lblOffset val="100"/>
        <c:noMultiLvlLbl val="0"/>
      </c:catAx>
      <c:valAx>
        <c:axId val="85557632"/>
        <c:scaling>
          <c:orientation val="minMax"/>
          <c:max val="160"/>
          <c:min val="80"/>
        </c:scaling>
        <c:delete val="0"/>
        <c:axPos val="l"/>
        <c:majorGridlines>
          <c:spPr>
            <a:ln w="12700">
              <a:solidFill>
                <a:srgbClr val="ADADAD"/>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85551744"/>
        <c:crosses val="autoZero"/>
        <c:crossBetween val="between"/>
      </c:valAx>
      <c:spPr>
        <a:solidFill>
          <a:srgbClr val="FFFFFF"/>
        </a:solidFill>
        <a:ln w="12700">
          <a:solidFill>
            <a:srgbClr val="808080"/>
          </a:solidFill>
          <a:prstDash val="solid"/>
        </a:ln>
      </c:spPr>
    </c:plotArea>
    <c:legend>
      <c:legendPos val="b"/>
      <c:layout>
        <c:manualLayout>
          <c:xMode val="edge"/>
          <c:yMode val="edge"/>
          <c:x val="0.20148148148148148"/>
          <c:y val="0.81810838351088466"/>
          <c:w val="0.79397166601230207"/>
          <c:h val="0.18026370233132624"/>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3068494942805"/>
          <c:y val="0.16798517832329782"/>
          <c:w val="0.8561545694638637"/>
          <c:h val="0.41864566929133856"/>
        </c:manualLayout>
      </c:layout>
      <c:barChart>
        <c:barDir val="col"/>
        <c:grouping val="clustered"/>
        <c:varyColors val="0"/>
        <c:ser>
          <c:idx val="1"/>
          <c:order val="0"/>
          <c:spPr>
            <a:solidFill>
              <a:srgbClr val="1DBCC5"/>
            </a:solidFill>
            <a:ln w="25400">
              <a:noFill/>
            </a:ln>
          </c:spPr>
          <c:invertIfNegative val="0"/>
          <c:cat>
            <c:strRef>
              <c:f>'6'!$H$7:$I$25</c:f>
              <c:strCache>
                <c:ptCount val="17"/>
                <c:pt idx="0">
                  <c:v>2014</c:v>
                </c:pt>
                <c:pt idx="4">
                  <c:v>2015</c:v>
                </c:pt>
                <c:pt idx="8">
                  <c:v>2016</c:v>
                </c:pt>
                <c:pt idx="12">
                  <c:v>2017</c:v>
                </c:pt>
                <c:pt idx="16">
                  <c:v>2018</c:v>
                </c:pt>
              </c:strCache>
            </c:strRef>
          </c:cat>
          <c:val>
            <c:numRef>
              <c:f>'6'!$K$7:$K$25</c:f>
              <c:numCache>
                <c:formatCode>General</c:formatCode>
                <c:ptCount val="19"/>
                <c:pt idx="0">
                  <c:v>8.0079999999999991</c:v>
                </c:pt>
                <c:pt idx="1">
                  <c:v>8.8390000000000004</c:v>
                </c:pt>
                <c:pt idx="2">
                  <c:v>12.307</c:v>
                </c:pt>
                <c:pt idx="3">
                  <c:v>12.166</c:v>
                </c:pt>
                <c:pt idx="4">
                  <c:v>15.859</c:v>
                </c:pt>
                <c:pt idx="5">
                  <c:v>17.82</c:v>
                </c:pt>
                <c:pt idx="6">
                  <c:v>10.911</c:v>
                </c:pt>
                <c:pt idx="7">
                  <c:v>11.170999999999999</c:v>
                </c:pt>
                <c:pt idx="8">
                  <c:v>10.999000000000001</c:v>
                </c:pt>
                <c:pt idx="9">
                  <c:v>12.605</c:v>
                </c:pt>
                <c:pt idx="10">
                  <c:v>13.702</c:v>
                </c:pt>
                <c:pt idx="11">
                  <c:v>16.260999999999999</c:v>
                </c:pt>
                <c:pt idx="12">
                  <c:v>16.794</c:v>
                </c:pt>
                <c:pt idx="13">
                  <c:v>16.052</c:v>
                </c:pt>
                <c:pt idx="14">
                  <c:v>19.495999999999999</c:v>
                </c:pt>
                <c:pt idx="15">
                  <c:v>17.399000000000001</c:v>
                </c:pt>
                <c:pt idx="16">
                  <c:v>16.951000000000001</c:v>
                </c:pt>
                <c:pt idx="17">
                  <c:v>14.978999999999999</c:v>
                </c:pt>
                <c:pt idx="18">
                  <c:v>17.231999999999999</c:v>
                </c:pt>
              </c:numCache>
            </c:numRef>
          </c:val>
          <c:extLst>
            <c:ext xmlns:c16="http://schemas.microsoft.com/office/drawing/2014/chart" uri="{C3380CC4-5D6E-409C-BE32-E72D297353CC}">
              <c16:uniqueId val="{00000000-FAD9-48CA-BB8E-6DB7987FFCCF}"/>
            </c:ext>
          </c:extLst>
        </c:ser>
        <c:dLbls>
          <c:showLegendKey val="0"/>
          <c:showVal val="0"/>
          <c:showCatName val="0"/>
          <c:showSerName val="0"/>
          <c:showPercent val="0"/>
          <c:showBubbleSize val="0"/>
        </c:dLbls>
        <c:gapWidth val="80"/>
        <c:axId val="90451328"/>
        <c:axId val="90473984"/>
      </c:barChart>
      <c:catAx>
        <c:axId val="90451328"/>
        <c:scaling>
          <c:orientation val="minMax"/>
        </c:scaling>
        <c:delete val="0"/>
        <c:axPos val="b"/>
        <c:title>
          <c:tx>
            <c:rich>
              <a:bodyPr/>
              <a:lstStyle/>
              <a:p>
                <a:pPr>
                  <a:defRPr/>
                </a:pPr>
                <a:r>
                  <a:rPr lang="en-US"/>
                  <a:t>Aantal  x 1000</a:t>
                </a:r>
              </a:p>
            </c:rich>
          </c:tx>
          <c:layout>
            <c:manualLayout>
              <c:xMode val="edge"/>
              <c:yMode val="edge"/>
              <c:x val="5.7312041602276369E-2"/>
              <c:y val="6.4214914312181988E-3"/>
            </c:manualLayout>
          </c:layout>
          <c:overlay val="0"/>
        </c:title>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0473984"/>
        <c:crosses val="autoZero"/>
        <c:auto val="0"/>
        <c:lblAlgn val="ctr"/>
        <c:lblOffset val="100"/>
        <c:noMultiLvlLbl val="0"/>
      </c:catAx>
      <c:valAx>
        <c:axId val="90473984"/>
        <c:scaling>
          <c:orientation val="minMax"/>
          <c:max val="20"/>
        </c:scaling>
        <c:delete val="0"/>
        <c:axPos val="l"/>
        <c:majorGridlines>
          <c:spPr>
            <a:ln w="12700">
              <a:solidFill>
                <a:srgbClr val="ADADAD"/>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0451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5949367088608E-2"/>
          <c:y val="0.10742393096188603"/>
          <c:w val="0.89113924050632909"/>
          <c:h val="0.57258771276490106"/>
        </c:manualLayout>
      </c:layout>
      <c:barChart>
        <c:barDir val="col"/>
        <c:grouping val="clustered"/>
        <c:varyColors val="0"/>
        <c:ser>
          <c:idx val="2"/>
          <c:order val="0"/>
          <c:tx>
            <c:strRef>
              <c:f>'8'!$D$20</c:f>
              <c:strCache>
                <c:ptCount val="1"/>
                <c:pt idx="0">
                  <c:v>Economisch klimaat</c:v>
                </c:pt>
              </c:strCache>
            </c:strRef>
          </c:tx>
          <c:spPr>
            <a:solidFill>
              <a:srgbClr val="F9A61C"/>
            </a:solidFill>
            <a:ln w="25400">
              <a:noFill/>
            </a:ln>
          </c:spPr>
          <c:invertIfNegative val="0"/>
          <c:cat>
            <c:multiLvlStrRef>
              <c:f>'8'!$A$21:$C$47</c:f>
              <c:multiLvlStrCache>
                <c:ptCount val="27"/>
                <c:lvl>
                  <c:pt idx="0">
                    <c:v>II</c:v>
                  </c:pt>
                  <c:pt idx="1">
                    <c:v>III</c:v>
                  </c:pt>
                  <c:pt idx="2">
                    <c:v>IV</c:v>
                  </c:pt>
                  <c:pt idx="3">
                    <c:v>I</c:v>
                  </c:pt>
                  <c:pt idx="4">
                    <c:v>II</c:v>
                  </c:pt>
                  <c:pt idx="5">
                    <c:v>III</c:v>
                  </c:pt>
                  <c:pt idx="7">
                    <c:v>II</c:v>
                  </c:pt>
                  <c:pt idx="8">
                    <c:v>III</c:v>
                  </c:pt>
                  <c:pt idx="9">
                    <c:v>IV</c:v>
                  </c:pt>
                  <c:pt idx="10">
                    <c:v>I</c:v>
                  </c:pt>
                  <c:pt idx="11">
                    <c:v>II</c:v>
                  </c:pt>
                  <c:pt idx="12">
                    <c:v>III</c:v>
                  </c:pt>
                  <c:pt idx="14">
                    <c:v>II</c:v>
                  </c:pt>
                  <c:pt idx="15">
                    <c:v>III</c:v>
                  </c:pt>
                  <c:pt idx="16">
                    <c:v>IV</c:v>
                  </c:pt>
                  <c:pt idx="17">
                    <c:v>I</c:v>
                  </c:pt>
                  <c:pt idx="18">
                    <c:v>II</c:v>
                  </c:pt>
                  <c:pt idx="19">
                    <c:v>III</c:v>
                  </c:pt>
                  <c:pt idx="21">
                    <c:v>II</c:v>
                  </c:pt>
                  <c:pt idx="22">
                    <c:v>III</c:v>
                  </c:pt>
                  <c:pt idx="23">
                    <c:v>IV</c:v>
                  </c:pt>
                  <c:pt idx="24">
                    <c:v>I</c:v>
                  </c:pt>
                  <c:pt idx="25">
                    <c:v>II</c:v>
                  </c:pt>
                  <c:pt idx="26">
                    <c:v>III</c:v>
                  </c:pt>
                </c:lvl>
                <c:lvl>
                  <c:pt idx="0">
                    <c:v>2019</c:v>
                  </c:pt>
                  <c:pt idx="3">
                    <c:v>2020</c:v>
                  </c:pt>
                  <c:pt idx="6">
                    <c:v> </c:v>
                  </c:pt>
                  <c:pt idx="7">
                    <c:v>2019</c:v>
                  </c:pt>
                  <c:pt idx="10">
                    <c:v>2020</c:v>
                  </c:pt>
                  <c:pt idx="13">
                    <c:v> </c:v>
                  </c:pt>
                  <c:pt idx="14">
                    <c:v>2019</c:v>
                  </c:pt>
                  <c:pt idx="17">
                    <c:v>2020</c:v>
                  </c:pt>
                  <c:pt idx="20">
                    <c:v> </c:v>
                  </c:pt>
                  <c:pt idx="21">
                    <c:v>2019</c:v>
                  </c:pt>
                  <c:pt idx="24">
                    <c:v>2020</c:v>
                  </c:pt>
                </c:lvl>
                <c:lvl>
                  <c:pt idx="0">
                    <c:v>Economisch 
klimaat</c:v>
                  </c:pt>
                  <c:pt idx="7">
                    <c:v>Omzet</c:v>
                  </c:pt>
                  <c:pt idx="14">
                    <c:v>Verkoop-
prijzen</c:v>
                  </c:pt>
                  <c:pt idx="21">
                    <c:v>Personeels-
sterkte</c:v>
                  </c:pt>
                </c:lvl>
              </c:multiLvlStrCache>
            </c:multiLvlStrRef>
          </c:cat>
          <c:val>
            <c:numRef>
              <c:f>'8'!$D$21:$D$47</c:f>
              <c:numCache>
                <c:formatCode>General</c:formatCode>
                <c:ptCount val="27"/>
                <c:pt idx="0">
                  <c:v>0</c:v>
                </c:pt>
                <c:pt idx="1">
                  <c:v>0</c:v>
                </c:pt>
                <c:pt idx="2">
                  <c:v>0</c:v>
                </c:pt>
                <c:pt idx="3">
                  <c:v>0</c:v>
                </c:pt>
                <c:pt idx="4">
                  <c:v>0</c:v>
                </c:pt>
                <c:pt idx="5">
                  <c:v>0</c:v>
                </c:pt>
              </c:numCache>
            </c:numRef>
          </c:val>
          <c:extLst>
            <c:ext xmlns:c16="http://schemas.microsoft.com/office/drawing/2014/chart" uri="{C3380CC4-5D6E-409C-BE32-E72D297353CC}">
              <c16:uniqueId val="{00000000-11F7-440C-AB85-77C0A0D04CF4}"/>
            </c:ext>
          </c:extLst>
        </c:ser>
        <c:ser>
          <c:idx val="0"/>
          <c:order val="1"/>
          <c:tx>
            <c:strRef>
              <c:f>'8'!$E$20</c:f>
              <c:strCache>
                <c:ptCount val="1"/>
                <c:pt idx="0">
                  <c:v>Omzet</c:v>
                </c:pt>
              </c:strCache>
            </c:strRef>
          </c:tx>
          <c:spPr>
            <a:solidFill>
              <a:srgbClr val="1DBCC5"/>
            </a:solidFill>
            <a:ln w="25400">
              <a:noFill/>
            </a:ln>
          </c:spPr>
          <c:invertIfNegative val="0"/>
          <c:cat>
            <c:multiLvlStrRef>
              <c:f>'8'!$A$21:$C$47</c:f>
              <c:multiLvlStrCache>
                <c:ptCount val="27"/>
                <c:lvl>
                  <c:pt idx="0">
                    <c:v>II</c:v>
                  </c:pt>
                  <c:pt idx="1">
                    <c:v>III</c:v>
                  </c:pt>
                  <c:pt idx="2">
                    <c:v>IV</c:v>
                  </c:pt>
                  <c:pt idx="3">
                    <c:v>I</c:v>
                  </c:pt>
                  <c:pt idx="4">
                    <c:v>II</c:v>
                  </c:pt>
                  <c:pt idx="5">
                    <c:v>III</c:v>
                  </c:pt>
                  <c:pt idx="7">
                    <c:v>II</c:v>
                  </c:pt>
                  <c:pt idx="8">
                    <c:v>III</c:v>
                  </c:pt>
                  <c:pt idx="9">
                    <c:v>IV</c:v>
                  </c:pt>
                  <c:pt idx="10">
                    <c:v>I</c:v>
                  </c:pt>
                  <c:pt idx="11">
                    <c:v>II</c:v>
                  </c:pt>
                  <c:pt idx="12">
                    <c:v>III</c:v>
                  </c:pt>
                  <c:pt idx="14">
                    <c:v>II</c:v>
                  </c:pt>
                  <c:pt idx="15">
                    <c:v>III</c:v>
                  </c:pt>
                  <c:pt idx="16">
                    <c:v>IV</c:v>
                  </c:pt>
                  <c:pt idx="17">
                    <c:v>I</c:v>
                  </c:pt>
                  <c:pt idx="18">
                    <c:v>II</c:v>
                  </c:pt>
                  <c:pt idx="19">
                    <c:v>III</c:v>
                  </c:pt>
                  <c:pt idx="21">
                    <c:v>II</c:v>
                  </c:pt>
                  <c:pt idx="22">
                    <c:v>III</c:v>
                  </c:pt>
                  <c:pt idx="23">
                    <c:v>IV</c:v>
                  </c:pt>
                  <c:pt idx="24">
                    <c:v>I</c:v>
                  </c:pt>
                  <c:pt idx="25">
                    <c:v>II</c:v>
                  </c:pt>
                  <c:pt idx="26">
                    <c:v>III</c:v>
                  </c:pt>
                </c:lvl>
                <c:lvl>
                  <c:pt idx="0">
                    <c:v>2019</c:v>
                  </c:pt>
                  <c:pt idx="3">
                    <c:v>2020</c:v>
                  </c:pt>
                  <c:pt idx="6">
                    <c:v> </c:v>
                  </c:pt>
                  <c:pt idx="7">
                    <c:v>2019</c:v>
                  </c:pt>
                  <c:pt idx="10">
                    <c:v>2020</c:v>
                  </c:pt>
                  <c:pt idx="13">
                    <c:v> </c:v>
                  </c:pt>
                  <c:pt idx="14">
                    <c:v>2019</c:v>
                  </c:pt>
                  <c:pt idx="17">
                    <c:v>2020</c:v>
                  </c:pt>
                  <c:pt idx="20">
                    <c:v> </c:v>
                  </c:pt>
                  <c:pt idx="21">
                    <c:v>2019</c:v>
                  </c:pt>
                  <c:pt idx="24">
                    <c:v>2020</c:v>
                  </c:pt>
                </c:lvl>
                <c:lvl>
                  <c:pt idx="0">
                    <c:v>Economisch 
klimaat</c:v>
                  </c:pt>
                  <c:pt idx="7">
                    <c:v>Omzet</c:v>
                  </c:pt>
                  <c:pt idx="14">
                    <c:v>Verkoop-
prijzen</c:v>
                  </c:pt>
                  <c:pt idx="21">
                    <c:v>Personeels-
sterkte</c:v>
                  </c:pt>
                </c:lvl>
              </c:multiLvlStrCache>
            </c:multiLvlStrRef>
          </c:cat>
          <c:val>
            <c:numRef>
              <c:f>'8'!$E$21:$E$47</c:f>
              <c:numCache>
                <c:formatCode>0.0</c:formatCode>
                <c:ptCount val="27"/>
                <c:pt idx="7" formatCode="General">
                  <c:v>0</c:v>
                </c:pt>
                <c:pt idx="8" formatCode="General">
                  <c:v>0</c:v>
                </c:pt>
                <c:pt idx="9" formatCode="General">
                  <c:v>0</c:v>
                </c:pt>
                <c:pt idx="10" formatCode="General">
                  <c:v>0</c:v>
                </c:pt>
                <c:pt idx="11" formatCode="General">
                  <c:v>0</c:v>
                </c:pt>
                <c:pt idx="12" formatCode="General">
                  <c:v>0</c:v>
                </c:pt>
              </c:numCache>
            </c:numRef>
          </c:val>
          <c:extLst>
            <c:ext xmlns:c16="http://schemas.microsoft.com/office/drawing/2014/chart" uri="{C3380CC4-5D6E-409C-BE32-E72D297353CC}">
              <c16:uniqueId val="{00000001-11F7-440C-AB85-77C0A0D04CF4}"/>
            </c:ext>
          </c:extLst>
        </c:ser>
        <c:ser>
          <c:idx val="3"/>
          <c:order val="2"/>
          <c:tx>
            <c:strRef>
              <c:f>'8'!$F$20</c:f>
              <c:strCache>
                <c:ptCount val="1"/>
                <c:pt idx="0">
                  <c:v>Verkoopprijzen</c:v>
                </c:pt>
              </c:strCache>
            </c:strRef>
          </c:tx>
          <c:spPr>
            <a:solidFill>
              <a:srgbClr val="BB8530"/>
            </a:solidFill>
            <a:ln w="25400">
              <a:noFill/>
            </a:ln>
          </c:spPr>
          <c:invertIfNegative val="0"/>
          <c:cat>
            <c:multiLvlStrRef>
              <c:f>'8'!$A$21:$C$47</c:f>
              <c:multiLvlStrCache>
                <c:ptCount val="27"/>
                <c:lvl>
                  <c:pt idx="0">
                    <c:v>II</c:v>
                  </c:pt>
                  <c:pt idx="1">
                    <c:v>III</c:v>
                  </c:pt>
                  <c:pt idx="2">
                    <c:v>IV</c:v>
                  </c:pt>
                  <c:pt idx="3">
                    <c:v>I</c:v>
                  </c:pt>
                  <c:pt idx="4">
                    <c:v>II</c:v>
                  </c:pt>
                  <c:pt idx="5">
                    <c:v>III</c:v>
                  </c:pt>
                  <c:pt idx="7">
                    <c:v>II</c:v>
                  </c:pt>
                  <c:pt idx="8">
                    <c:v>III</c:v>
                  </c:pt>
                  <c:pt idx="9">
                    <c:v>IV</c:v>
                  </c:pt>
                  <c:pt idx="10">
                    <c:v>I</c:v>
                  </c:pt>
                  <c:pt idx="11">
                    <c:v>II</c:v>
                  </c:pt>
                  <c:pt idx="12">
                    <c:v>III</c:v>
                  </c:pt>
                  <c:pt idx="14">
                    <c:v>II</c:v>
                  </c:pt>
                  <c:pt idx="15">
                    <c:v>III</c:v>
                  </c:pt>
                  <c:pt idx="16">
                    <c:v>IV</c:v>
                  </c:pt>
                  <c:pt idx="17">
                    <c:v>I</c:v>
                  </c:pt>
                  <c:pt idx="18">
                    <c:v>II</c:v>
                  </c:pt>
                  <c:pt idx="19">
                    <c:v>III</c:v>
                  </c:pt>
                  <c:pt idx="21">
                    <c:v>II</c:v>
                  </c:pt>
                  <c:pt idx="22">
                    <c:v>III</c:v>
                  </c:pt>
                  <c:pt idx="23">
                    <c:v>IV</c:v>
                  </c:pt>
                  <c:pt idx="24">
                    <c:v>I</c:v>
                  </c:pt>
                  <c:pt idx="25">
                    <c:v>II</c:v>
                  </c:pt>
                  <c:pt idx="26">
                    <c:v>III</c:v>
                  </c:pt>
                </c:lvl>
                <c:lvl>
                  <c:pt idx="0">
                    <c:v>2019</c:v>
                  </c:pt>
                  <c:pt idx="3">
                    <c:v>2020</c:v>
                  </c:pt>
                  <c:pt idx="6">
                    <c:v> </c:v>
                  </c:pt>
                  <c:pt idx="7">
                    <c:v>2019</c:v>
                  </c:pt>
                  <c:pt idx="10">
                    <c:v>2020</c:v>
                  </c:pt>
                  <c:pt idx="13">
                    <c:v> </c:v>
                  </c:pt>
                  <c:pt idx="14">
                    <c:v>2019</c:v>
                  </c:pt>
                  <c:pt idx="17">
                    <c:v>2020</c:v>
                  </c:pt>
                  <c:pt idx="20">
                    <c:v> </c:v>
                  </c:pt>
                  <c:pt idx="21">
                    <c:v>2019</c:v>
                  </c:pt>
                  <c:pt idx="24">
                    <c:v>2020</c:v>
                  </c:pt>
                </c:lvl>
                <c:lvl>
                  <c:pt idx="0">
                    <c:v>Economisch 
klimaat</c:v>
                  </c:pt>
                  <c:pt idx="7">
                    <c:v>Omzet</c:v>
                  </c:pt>
                  <c:pt idx="14">
                    <c:v>Verkoop-
prijzen</c:v>
                  </c:pt>
                  <c:pt idx="21">
                    <c:v>Personeels-
sterkte</c:v>
                  </c:pt>
                </c:lvl>
              </c:multiLvlStrCache>
            </c:multiLvlStrRef>
          </c:cat>
          <c:val>
            <c:numRef>
              <c:f>'8'!$F$21:$F$47</c:f>
              <c:numCache>
                <c:formatCode>0.0</c:formatCode>
                <c:ptCount val="27"/>
                <c:pt idx="14" formatCode="General">
                  <c:v>0</c:v>
                </c:pt>
                <c:pt idx="15" formatCode="General">
                  <c:v>0</c:v>
                </c:pt>
                <c:pt idx="16" formatCode="General">
                  <c:v>0</c:v>
                </c:pt>
                <c:pt idx="17" formatCode="General">
                  <c:v>0</c:v>
                </c:pt>
                <c:pt idx="18" formatCode="General">
                  <c:v>0</c:v>
                </c:pt>
                <c:pt idx="19" formatCode="General">
                  <c:v>0</c:v>
                </c:pt>
              </c:numCache>
            </c:numRef>
          </c:val>
          <c:extLst>
            <c:ext xmlns:c16="http://schemas.microsoft.com/office/drawing/2014/chart" uri="{C3380CC4-5D6E-409C-BE32-E72D297353CC}">
              <c16:uniqueId val="{00000002-11F7-440C-AB85-77C0A0D04CF4}"/>
            </c:ext>
          </c:extLst>
        </c:ser>
        <c:ser>
          <c:idx val="4"/>
          <c:order val="3"/>
          <c:tx>
            <c:strRef>
              <c:f>'8'!$G$20</c:f>
              <c:strCache>
                <c:ptCount val="1"/>
                <c:pt idx="0">
                  <c:v>Personeelssterkte</c:v>
                </c:pt>
              </c:strCache>
            </c:strRef>
          </c:tx>
          <c:spPr>
            <a:solidFill>
              <a:srgbClr val="EF4156"/>
            </a:solidFill>
            <a:ln w="25400">
              <a:noFill/>
            </a:ln>
          </c:spPr>
          <c:invertIfNegative val="0"/>
          <c:cat>
            <c:multiLvlStrRef>
              <c:f>'8'!$A$21:$C$47</c:f>
              <c:multiLvlStrCache>
                <c:ptCount val="27"/>
                <c:lvl>
                  <c:pt idx="0">
                    <c:v>II</c:v>
                  </c:pt>
                  <c:pt idx="1">
                    <c:v>III</c:v>
                  </c:pt>
                  <c:pt idx="2">
                    <c:v>IV</c:v>
                  </c:pt>
                  <c:pt idx="3">
                    <c:v>I</c:v>
                  </c:pt>
                  <c:pt idx="4">
                    <c:v>II</c:v>
                  </c:pt>
                  <c:pt idx="5">
                    <c:v>III</c:v>
                  </c:pt>
                  <c:pt idx="7">
                    <c:v>II</c:v>
                  </c:pt>
                  <c:pt idx="8">
                    <c:v>III</c:v>
                  </c:pt>
                  <c:pt idx="9">
                    <c:v>IV</c:v>
                  </c:pt>
                  <c:pt idx="10">
                    <c:v>I</c:v>
                  </c:pt>
                  <c:pt idx="11">
                    <c:v>II</c:v>
                  </c:pt>
                  <c:pt idx="12">
                    <c:v>III</c:v>
                  </c:pt>
                  <c:pt idx="14">
                    <c:v>II</c:v>
                  </c:pt>
                  <c:pt idx="15">
                    <c:v>III</c:v>
                  </c:pt>
                  <c:pt idx="16">
                    <c:v>IV</c:v>
                  </c:pt>
                  <c:pt idx="17">
                    <c:v>I</c:v>
                  </c:pt>
                  <c:pt idx="18">
                    <c:v>II</c:v>
                  </c:pt>
                  <c:pt idx="19">
                    <c:v>III</c:v>
                  </c:pt>
                  <c:pt idx="21">
                    <c:v>II</c:v>
                  </c:pt>
                  <c:pt idx="22">
                    <c:v>III</c:v>
                  </c:pt>
                  <c:pt idx="23">
                    <c:v>IV</c:v>
                  </c:pt>
                  <c:pt idx="24">
                    <c:v>I</c:v>
                  </c:pt>
                  <c:pt idx="25">
                    <c:v>II</c:v>
                  </c:pt>
                  <c:pt idx="26">
                    <c:v>III</c:v>
                  </c:pt>
                </c:lvl>
                <c:lvl>
                  <c:pt idx="0">
                    <c:v>2019</c:v>
                  </c:pt>
                  <c:pt idx="3">
                    <c:v>2020</c:v>
                  </c:pt>
                  <c:pt idx="6">
                    <c:v> </c:v>
                  </c:pt>
                  <c:pt idx="7">
                    <c:v>2019</c:v>
                  </c:pt>
                  <c:pt idx="10">
                    <c:v>2020</c:v>
                  </c:pt>
                  <c:pt idx="13">
                    <c:v> </c:v>
                  </c:pt>
                  <c:pt idx="14">
                    <c:v>2019</c:v>
                  </c:pt>
                  <c:pt idx="17">
                    <c:v>2020</c:v>
                  </c:pt>
                  <c:pt idx="20">
                    <c:v> </c:v>
                  </c:pt>
                  <c:pt idx="21">
                    <c:v>2019</c:v>
                  </c:pt>
                  <c:pt idx="24">
                    <c:v>2020</c:v>
                  </c:pt>
                </c:lvl>
                <c:lvl>
                  <c:pt idx="0">
                    <c:v>Economisch 
klimaat</c:v>
                  </c:pt>
                  <c:pt idx="7">
                    <c:v>Omzet</c:v>
                  </c:pt>
                  <c:pt idx="14">
                    <c:v>Verkoop-
prijzen</c:v>
                  </c:pt>
                  <c:pt idx="21">
                    <c:v>Personeels-
sterkte</c:v>
                  </c:pt>
                </c:lvl>
              </c:multiLvlStrCache>
            </c:multiLvlStrRef>
          </c:cat>
          <c:val>
            <c:numRef>
              <c:f>'8'!$G$21:$G$47</c:f>
              <c:numCache>
                <c:formatCode>0.0</c:formatCode>
                <c:ptCount val="27"/>
                <c:pt idx="21" formatCode="General">
                  <c:v>0</c:v>
                </c:pt>
                <c:pt idx="22" formatCode="General">
                  <c:v>0</c:v>
                </c:pt>
                <c:pt idx="23" formatCode="General">
                  <c:v>0</c:v>
                </c:pt>
                <c:pt idx="24" formatCode="General">
                  <c:v>0</c:v>
                </c:pt>
                <c:pt idx="25" formatCode="General">
                  <c:v>0</c:v>
                </c:pt>
                <c:pt idx="26" formatCode="General">
                  <c:v>0</c:v>
                </c:pt>
              </c:numCache>
            </c:numRef>
          </c:val>
          <c:extLst>
            <c:ext xmlns:c16="http://schemas.microsoft.com/office/drawing/2014/chart" uri="{C3380CC4-5D6E-409C-BE32-E72D297353CC}">
              <c16:uniqueId val="{00000003-11F7-440C-AB85-77C0A0D04CF4}"/>
            </c:ext>
          </c:extLst>
        </c:ser>
        <c:dLbls>
          <c:showLegendKey val="0"/>
          <c:showVal val="0"/>
          <c:showCatName val="0"/>
          <c:showSerName val="0"/>
          <c:showPercent val="0"/>
          <c:showBubbleSize val="0"/>
        </c:dLbls>
        <c:gapWidth val="16"/>
        <c:overlap val="100"/>
        <c:axId val="90618496"/>
        <c:axId val="90624384"/>
      </c:barChart>
      <c:catAx>
        <c:axId val="906184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50" b="0" i="0" u="none" strike="noStrike" baseline="0">
                <a:solidFill>
                  <a:srgbClr val="000000"/>
                </a:solidFill>
                <a:latin typeface="Arial"/>
                <a:ea typeface="Arial"/>
                <a:cs typeface="Arial"/>
              </a:defRPr>
            </a:pPr>
            <a:endParaRPr lang="nl-NL"/>
          </a:p>
        </c:txPr>
        <c:crossAx val="90624384"/>
        <c:crossesAt val="0"/>
        <c:auto val="1"/>
        <c:lblAlgn val="ctr"/>
        <c:lblOffset val="0"/>
        <c:tickLblSkip val="1"/>
        <c:tickMarkSkip val="1"/>
        <c:noMultiLvlLbl val="0"/>
      </c:catAx>
      <c:valAx>
        <c:axId val="90624384"/>
        <c:scaling>
          <c:orientation val="minMax"/>
          <c:max val="60"/>
          <c:min val="-20"/>
        </c:scaling>
        <c:delete val="0"/>
        <c:axPos val="l"/>
        <c:majorGridlines>
          <c:spPr>
            <a:ln w="12700">
              <a:solidFill>
                <a:schemeClr val="bg1">
                  <a:lumMod val="75000"/>
                </a:schemeClr>
              </a:solidFill>
              <a:prstDash val="solid"/>
            </a:ln>
          </c:spPr>
        </c:majorGridlines>
        <c:numFmt formatCode="0" sourceLinked="0"/>
        <c:majorTickMark val="none"/>
        <c:minorTickMark val="none"/>
        <c:tickLblPos val="low"/>
        <c:spPr>
          <a:ln w="12700">
            <a:solidFill>
              <a:schemeClr val="bg1">
                <a:lumMod val="65000"/>
              </a:schemeClr>
            </a:solidFill>
            <a:prstDash val="solid"/>
          </a:ln>
        </c:spPr>
        <c:txPr>
          <a:bodyPr rot="0" vert="horz"/>
          <a:lstStyle/>
          <a:p>
            <a:pPr>
              <a:defRPr sz="750" b="0" i="0" u="none" strike="noStrike" baseline="0">
                <a:solidFill>
                  <a:srgbClr val="000000"/>
                </a:solidFill>
                <a:latin typeface="Arial"/>
                <a:ea typeface="Arial"/>
                <a:cs typeface="Arial"/>
              </a:defRPr>
            </a:pPr>
            <a:endParaRPr lang="nl-NL"/>
          </a:p>
        </c:txPr>
        <c:crossAx val="90618496"/>
        <c:crosses val="autoZero"/>
        <c:crossBetween val="between"/>
        <c:majorUnit val="10"/>
      </c:valAx>
      <c:spPr>
        <a:gradFill flip="none" rotWithShape="1">
          <a:gsLst>
            <a:gs pos="0">
              <a:schemeClr val="bg1"/>
            </a:gs>
            <a:gs pos="26000">
              <a:schemeClr val="bg1">
                <a:lumMod val="95000"/>
              </a:schemeClr>
            </a:gs>
            <a:gs pos="52000">
              <a:schemeClr val="bg1"/>
            </a:gs>
            <a:gs pos="78000">
              <a:schemeClr val="bg1">
                <a:lumMod val="95000"/>
              </a:schemeClr>
            </a:gs>
            <a:gs pos="77000">
              <a:schemeClr val="bg1"/>
            </a:gs>
            <a:gs pos="52000">
              <a:schemeClr val="bg1">
                <a:lumMod val="95000"/>
              </a:schemeClr>
            </a:gs>
            <a:gs pos="51000">
              <a:schemeClr val="bg1">
                <a:lumMod val="95000"/>
              </a:schemeClr>
            </a:gs>
            <a:gs pos="25000">
              <a:schemeClr val="bg1"/>
            </a:gs>
            <a:gs pos="100000">
              <a:schemeClr val="bg1">
                <a:lumMod val="95000"/>
              </a:schemeClr>
            </a:gs>
          </a:gsLst>
          <a:lin ang="0" scaled="1"/>
          <a:tileRect/>
        </a:gradFill>
        <a:ln w="12700">
          <a:solidFill>
            <a:schemeClr val="bg1">
              <a:lumMod val="85000"/>
            </a:schemeClr>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5949367088608E-2"/>
          <c:y val="0.10742393096188603"/>
          <c:w val="0.89113924050632909"/>
          <c:h val="0.57258771276490106"/>
        </c:manualLayout>
      </c:layout>
      <c:barChart>
        <c:barDir val="col"/>
        <c:grouping val="clustered"/>
        <c:varyColors val="0"/>
        <c:ser>
          <c:idx val="2"/>
          <c:order val="0"/>
          <c:tx>
            <c:strRef>
              <c:f>'9'!$D$19</c:f>
              <c:strCache>
                <c:ptCount val="1"/>
                <c:pt idx="0">
                  <c:v>Orderontvangst</c:v>
                </c:pt>
              </c:strCache>
            </c:strRef>
          </c:tx>
          <c:spPr>
            <a:solidFill>
              <a:srgbClr val="F9A61C"/>
            </a:solidFill>
            <a:ln w="25400">
              <a:noFill/>
            </a:ln>
          </c:spPr>
          <c:invertIfNegative val="0"/>
          <c:cat>
            <c:multiLvlStrRef>
              <c:f>'9'!$A$20:$C$39</c:f>
              <c:multiLvlStrCache>
                <c:ptCount val="20"/>
                <c:lvl>
                  <c:pt idx="0">
                    <c:v>II</c:v>
                  </c:pt>
                  <c:pt idx="1">
                    <c:v>III</c:v>
                  </c:pt>
                  <c:pt idx="2">
                    <c:v>IV</c:v>
                  </c:pt>
                  <c:pt idx="3">
                    <c:v>I</c:v>
                  </c:pt>
                  <c:pt idx="4">
                    <c:v>II</c:v>
                  </c:pt>
                  <c:pt idx="5">
                    <c:v>III</c:v>
                  </c:pt>
                  <c:pt idx="7">
                    <c:v>II</c:v>
                  </c:pt>
                  <c:pt idx="8">
                    <c:v>III</c:v>
                  </c:pt>
                  <c:pt idx="9">
                    <c:v>IV</c:v>
                  </c:pt>
                  <c:pt idx="10">
                    <c:v>I</c:v>
                  </c:pt>
                  <c:pt idx="11">
                    <c:v>II</c:v>
                  </c:pt>
                  <c:pt idx="12">
                    <c:v>III</c:v>
                  </c:pt>
                  <c:pt idx="14">
                    <c:v>II</c:v>
                  </c:pt>
                  <c:pt idx="15">
                    <c:v>III</c:v>
                  </c:pt>
                  <c:pt idx="16">
                    <c:v>IV</c:v>
                  </c:pt>
                  <c:pt idx="17">
                    <c:v>I</c:v>
                  </c:pt>
                  <c:pt idx="18">
                    <c:v>II</c:v>
                  </c:pt>
                  <c:pt idx="19">
                    <c:v>III</c:v>
                  </c:pt>
                </c:lvl>
                <c:lvl>
                  <c:pt idx="0">
                    <c:v>2019</c:v>
                  </c:pt>
                  <c:pt idx="3">
                    <c:v>2020</c:v>
                  </c:pt>
                  <c:pt idx="6">
                    <c:v> </c:v>
                  </c:pt>
                  <c:pt idx="7">
                    <c:v>2019</c:v>
                  </c:pt>
                  <c:pt idx="10">
                    <c:v>2020</c:v>
                  </c:pt>
                  <c:pt idx="13">
                    <c:v> </c:v>
                  </c:pt>
                  <c:pt idx="14">
                    <c:v>2019</c:v>
                  </c:pt>
                  <c:pt idx="17">
                    <c:v>2020</c:v>
                  </c:pt>
                </c:lvl>
                <c:lvl>
                  <c:pt idx="0">
                    <c:v>Orderontvangst</c:v>
                  </c:pt>
                  <c:pt idx="7">
                    <c:v>Inkooporders</c:v>
                  </c:pt>
                  <c:pt idx="14">
                    <c:v>Concurrentiepositie</c:v>
                  </c:pt>
                </c:lvl>
              </c:multiLvlStrCache>
            </c:multiLvlStrRef>
          </c:cat>
          <c:val>
            <c:numRef>
              <c:f>'9'!$D$20:$D$39</c:f>
              <c:numCache>
                <c:formatCode>General</c:formatCode>
                <c:ptCount val="20"/>
                <c:pt idx="0">
                  <c:v>0</c:v>
                </c:pt>
                <c:pt idx="1">
                  <c:v>0</c:v>
                </c:pt>
                <c:pt idx="2">
                  <c:v>0</c:v>
                </c:pt>
                <c:pt idx="3">
                  <c:v>0</c:v>
                </c:pt>
                <c:pt idx="4">
                  <c:v>0</c:v>
                </c:pt>
                <c:pt idx="5">
                  <c:v>0</c:v>
                </c:pt>
              </c:numCache>
            </c:numRef>
          </c:val>
          <c:extLst>
            <c:ext xmlns:c16="http://schemas.microsoft.com/office/drawing/2014/chart" uri="{C3380CC4-5D6E-409C-BE32-E72D297353CC}">
              <c16:uniqueId val="{00000000-F709-4595-A062-48AC6BC14240}"/>
            </c:ext>
          </c:extLst>
        </c:ser>
        <c:ser>
          <c:idx val="0"/>
          <c:order val="1"/>
          <c:tx>
            <c:strRef>
              <c:f>'9'!$E$19</c:f>
              <c:strCache>
                <c:ptCount val="1"/>
                <c:pt idx="0">
                  <c:v>Inkooporders</c:v>
                </c:pt>
              </c:strCache>
            </c:strRef>
          </c:tx>
          <c:spPr>
            <a:solidFill>
              <a:srgbClr val="1DBCC5"/>
            </a:solidFill>
            <a:ln w="25400">
              <a:noFill/>
            </a:ln>
          </c:spPr>
          <c:invertIfNegative val="0"/>
          <c:cat>
            <c:multiLvlStrRef>
              <c:f>'9'!$A$20:$C$39</c:f>
              <c:multiLvlStrCache>
                <c:ptCount val="20"/>
                <c:lvl>
                  <c:pt idx="0">
                    <c:v>II</c:v>
                  </c:pt>
                  <c:pt idx="1">
                    <c:v>III</c:v>
                  </c:pt>
                  <c:pt idx="2">
                    <c:v>IV</c:v>
                  </c:pt>
                  <c:pt idx="3">
                    <c:v>I</c:v>
                  </c:pt>
                  <c:pt idx="4">
                    <c:v>II</c:v>
                  </c:pt>
                  <c:pt idx="5">
                    <c:v>III</c:v>
                  </c:pt>
                  <c:pt idx="7">
                    <c:v>II</c:v>
                  </c:pt>
                  <c:pt idx="8">
                    <c:v>III</c:v>
                  </c:pt>
                  <c:pt idx="9">
                    <c:v>IV</c:v>
                  </c:pt>
                  <c:pt idx="10">
                    <c:v>I</c:v>
                  </c:pt>
                  <c:pt idx="11">
                    <c:v>II</c:v>
                  </c:pt>
                  <c:pt idx="12">
                    <c:v>III</c:v>
                  </c:pt>
                  <c:pt idx="14">
                    <c:v>II</c:v>
                  </c:pt>
                  <c:pt idx="15">
                    <c:v>III</c:v>
                  </c:pt>
                  <c:pt idx="16">
                    <c:v>IV</c:v>
                  </c:pt>
                  <c:pt idx="17">
                    <c:v>I</c:v>
                  </c:pt>
                  <c:pt idx="18">
                    <c:v>II</c:v>
                  </c:pt>
                  <c:pt idx="19">
                    <c:v>III</c:v>
                  </c:pt>
                </c:lvl>
                <c:lvl>
                  <c:pt idx="0">
                    <c:v>2019</c:v>
                  </c:pt>
                  <c:pt idx="3">
                    <c:v>2020</c:v>
                  </c:pt>
                  <c:pt idx="6">
                    <c:v> </c:v>
                  </c:pt>
                  <c:pt idx="7">
                    <c:v>2019</c:v>
                  </c:pt>
                  <c:pt idx="10">
                    <c:v>2020</c:v>
                  </c:pt>
                  <c:pt idx="13">
                    <c:v> </c:v>
                  </c:pt>
                  <c:pt idx="14">
                    <c:v>2019</c:v>
                  </c:pt>
                  <c:pt idx="17">
                    <c:v>2020</c:v>
                  </c:pt>
                </c:lvl>
                <c:lvl>
                  <c:pt idx="0">
                    <c:v>Orderontvangst</c:v>
                  </c:pt>
                  <c:pt idx="7">
                    <c:v>Inkooporders</c:v>
                  </c:pt>
                  <c:pt idx="14">
                    <c:v>Concurrentiepositie</c:v>
                  </c:pt>
                </c:lvl>
              </c:multiLvlStrCache>
            </c:multiLvlStrRef>
          </c:cat>
          <c:val>
            <c:numRef>
              <c:f>'9'!$E$20:$E$39</c:f>
              <c:numCache>
                <c:formatCode>General</c:formatCode>
                <c:ptCount val="20"/>
                <c:pt idx="7">
                  <c:v>0</c:v>
                </c:pt>
                <c:pt idx="8">
                  <c:v>0</c:v>
                </c:pt>
                <c:pt idx="9">
                  <c:v>0</c:v>
                </c:pt>
                <c:pt idx="10">
                  <c:v>0</c:v>
                </c:pt>
                <c:pt idx="11">
                  <c:v>0</c:v>
                </c:pt>
                <c:pt idx="12">
                  <c:v>0</c:v>
                </c:pt>
              </c:numCache>
            </c:numRef>
          </c:val>
          <c:extLst>
            <c:ext xmlns:c16="http://schemas.microsoft.com/office/drawing/2014/chart" uri="{C3380CC4-5D6E-409C-BE32-E72D297353CC}">
              <c16:uniqueId val="{00000001-F709-4595-A062-48AC6BC14240}"/>
            </c:ext>
          </c:extLst>
        </c:ser>
        <c:ser>
          <c:idx val="3"/>
          <c:order val="2"/>
          <c:tx>
            <c:strRef>
              <c:f>'9'!#REF!</c:f>
              <c:strCache>
                <c:ptCount val="1"/>
                <c:pt idx="0">
                  <c:v>#REF!</c:v>
                </c:pt>
              </c:strCache>
            </c:strRef>
          </c:tx>
          <c:spPr>
            <a:solidFill>
              <a:srgbClr val="BB8530"/>
            </a:solidFill>
            <a:ln w="25400">
              <a:noFill/>
            </a:ln>
          </c:spPr>
          <c:invertIfNegative val="0"/>
          <c:cat>
            <c:multiLvlStrRef>
              <c:f>'9'!$A$20:$C$39</c:f>
              <c:multiLvlStrCache>
                <c:ptCount val="20"/>
                <c:lvl>
                  <c:pt idx="0">
                    <c:v>II</c:v>
                  </c:pt>
                  <c:pt idx="1">
                    <c:v>III</c:v>
                  </c:pt>
                  <c:pt idx="2">
                    <c:v>IV</c:v>
                  </c:pt>
                  <c:pt idx="3">
                    <c:v>I</c:v>
                  </c:pt>
                  <c:pt idx="4">
                    <c:v>II</c:v>
                  </c:pt>
                  <c:pt idx="5">
                    <c:v>III</c:v>
                  </c:pt>
                  <c:pt idx="7">
                    <c:v>II</c:v>
                  </c:pt>
                  <c:pt idx="8">
                    <c:v>III</c:v>
                  </c:pt>
                  <c:pt idx="9">
                    <c:v>IV</c:v>
                  </c:pt>
                  <c:pt idx="10">
                    <c:v>I</c:v>
                  </c:pt>
                  <c:pt idx="11">
                    <c:v>II</c:v>
                  </c:pt>
                  <c:pt idx="12">
                    <c:v>III</c:v>
                  </c:pt>
                  <c:pt idx="14">
                    <c:v>II</c:v>
                  </c:pt>
                  <c:pt idx="15">
                    <c:v>III</c:v>
                  </c:pt>
                  <c:pt idx="16">
                    <c:v>IV</c:v>
                  </c:pt>
                  <c:pt idx="17">
                    <c:v>I</c:v>
                  </c:pt>
                  <c:pt idx="18">
                    <c:v>II</c:v>
                  </c:pt>
                  <c:pt idx="19">
                    <c:v>III</c:v>
                  </c:pt>
                </c:lvl>
                <c:lvl>
                  <c:pt idx="0">
                    <c:v>2019</c:v>
                  </c:pt>
                  <c:pt idx="3">
                    <c:v>2020</c:v>
                  </c:pt>
                  <c:pt idx="6">
                    <c:v> </c:v>
                  </c:pt>
                  <c:pt idx="7">
                    <c:v>2019</c:v>
                  </c:pt>
                  <c:pt idx="10">
                    <c:v>2020</c:v>
                  </c:pt>
                  <c:pt idx="13">
                    <c:v> </c:v>
                  </c:pt>
                  <c:pt idx="14">
                    <c:v>2019</c:v>
                  </c:pt>
                  <c:pt idx="17">
                    <c:v>2020</c:v>
                  </c:pt>
                </c:lvl>
                <c:lvl>
                  <c:pt idx="0">
                    <c:v>Orderontvangst</c:v>
                  </c:pt>
                  <c:pt idx="7">
                    <c:v>Inkooporders</c:v>
                  </c:pt>
                  <c:pt idx="14">
                    <c:v>Concurrentiepositie</c:v>
                  </c:pt>
                </c:lvl>
              </c:multiLvlStrCache>
            </c:multiLvlStrRef>
          </c:cat>
          <c:val>
            <c:numRef>
              <c:f>'9'!#REF!</c:f>
              <c:numCache>
                <c:formatCode>General</c:formatCode>
                <c:ptCount val="1"/>
                <c:pt idx="0">
                  <c:v>1</c:v>
                </c:pt>
              </c:numCache>
            </c:numRef>
          </c:val>
          <c:extLst>
            <c:ext xmlns:c16="http://schemas.microsoft.com/office/drawing/2014/chart" uri="{C3380CC4-5D6E-409C-BE32-E72D297353CC}">
              <c16:uniqueId val="{00000002-F709-4595-A062-48AC6BC14240}"/>
            </c:ext>
          </c:extLst>
        </c:ser>
        <c:ser>
          <c:idx val="4"/>
          <c:order val="3"/>
          <c:tx>
            <c:strRef>
              <c:f>'9'!$F$19</c:f>
              <c:strCache>
                <c:ptCount val="1"/>
                <c:pt idx="0">
                  <c:v>Concurrentiepositie</c:v>
                </c:pt>
              </c:strCache>
            </c:strRef>
          </c:tx>
          <c:spPr>
            <a:solidFill>
              <a:srgbClr val="EF4156"/>
            </a:solidFill>
            <a:ln w="25400">
              <a:noFill/>
            </a:ln>
          </c:spPr>
          <c:invertIfNegative val="0"/>
          <c:cat>
            <c:multiLvlStrRef>
              <c:f>'9'!$A$20:$C$39</c:f>
              <c:multiLvlStrCache>
                <c:ptCount val="20"/>
                <c:lvl>
                  <c:pt idx="0">
                    <c:v>II</c:v>
                  </c:pt>
                  <c:pt idx="1">
                    <c:v>III</c:v>
                  </c:pt>
                  <c:pt idx="2">
                    <c:v>IV</c:v>
                  </c:pt>
                  <c:pt idx="3">
                    <c:v>I</c:v>
                  </c:pt>
                  <c:pt idx="4">
                    <c:v>II</c:v>
                  </c:pt>
                  <c:pt idx="5">
                    <c:v>III</c:v>
                  </c:pt>
                  <c:pt idx="7">
                    <c:v>II</c:v>
                  </c:pt>
                  <c:pt idx="8">
                    <c:v>III</c:v>
                  </c:pt>
                  <c:pt idx="9">
                    <c:v>IV</c:v>
                  </c:pt>
                  <c:pt idx="10">
                    <c:v>I</c:v>
                  </c:pt>
                  <c:pt idx="11">
                    <c:v>II</c:v>
                  </c:pt>
                  <c:pt idx="12">
                    <c:v>III</c:v>
                  </c:pt>
                  <c:pt idx="14">
                    <c:v>II</c:v>
                  </c:pt>
                  <c:pt idx="15">
                    <c:v>III</c:v>
                  </c:pt>
                  <c:pt idx="16">
                    <c:v>IV</c:v>
                  </c:pt>
                  <c:pt idx="17">
                    <c:v>I</c:v>
                  </c:pt>
                  <c:pt idx="18">
                    <c:v>II</c:v>
                  </c:pt>
                  <c:pt idx="19">
                    <c:v>III</c:v>
                  </c:pt>
                </c:lvl>
                <c:lvl>
                  <c:pt idx="0">
                    <c:v>2019</c:v>
                  </c:pt>
                  <c:pt idx="3">
                    <c:v>2020</c:v>
                  </c:pt>
                  <c:pt idx="6">
                    <c:v> </c:v>
                  </c:pt>
                  <c:pt idx="7">
                    <c:v>2019</c:v>
                  </c:pt>
                  <c:pt idx="10">
                    <c:v>2020</c:v>
                  </c:pt>
                  <c:pt idx="13">
                    <c:v> </c:v>
                  </c:pt>
                  <c:pt idx="14">
                    <c:v>2019</c:v>
                  </c:pt>
                  <c:pt idx="17">
                    <c:v>2020</c:v>
                  </c:pt>
                </c:lvl>
                <c:lvl>
                  <c:pt idx="0">
                    <c:v>Orderontvangst</c:v>
                  </c:pt>
                  <c:pt idx="7">
                    <c:v>Inkooporders</c:v>
                  </c:pt>
                  <c:pt idx="14">
                    <c:v>Concurrentiepositie</c:v>
                  </c:pt>
                </c:lvl>
              </c:multiLvlStrCache>
            </c:multiLvlStrRef>
          </c:cat>
          <c:val>
            <c:numRef>
              <c:f>'9'!$F$20:$F$38</c:f>
              <c:numCache>
                <c:formatCode>General</c:formatCode>
                <c:ptCount val="19"/>
                <c:pt idx="14">
                  <c:v>0</c:v>
                </c:pt>
                <c:pt idx="15">
                  <c:v>0</c:v>
                </c:pt>
                <c:pt idx="16">
                  <c:v>0</c:v>
                </c:pt>
                <c:pt idx="17">
                  <c:v>0</c:v>
                </c:pt>
                <c:pt idx="18">
                  <c:v>0</c:v>
                </c:pt>
              </c:numCache>
            </c:numRef>
          </c:val>
          <c:extLst>
            <c:ext xmlns:c16="http://schemas.microsoft.com/office/drawing/2014/chart" uri="{C3380CC4-5D6E-409C-BE32-E72D297353CC}">
              <c16:uniqueId val="{00000003-F709-4595-A062-48AC6BC14240}"/>
            </c:ext>
          </c:extLst>
        </c:ser>
        <c:dLbls>
          <c:showLegendKey val="0"/>
          <c:showVal val="0"/>
          <c:showCatName val="0"/>
          <c:showSerName val="0"/>
          <c:showPercent val="0"/>
          <c:showBubbleSize val="0"/>
        </c:dLbls>
        <c:gapWidth val="16"/>
        <c:overlap val="100"/>
        <c:axId val="85251584"/>
        <c:axId val="85253120"/>
      </c:barChart>
      <c:catAx>
        <c:axId val="852515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50" b="0" i="0" u="none" strike="noStrike" baseline="0">
                <a:solidFill>
                  <a:srgbClr val="000000"/>
                </a:solidFill>
                <a:latin typeface="Arial"/>
                <a:ea typeface="Arial"/>
                <a:cs typeface="Arial"/>
              </a:defRPr>
            </a:pPr>
            <a:endParaRPr lang="nl-NL"/>
          </a:p>
        </c:txPr>
        <c:crossAx val="85253120"/>
        <c:crossesAt val="0"/>
        <c:auto val="1"/>
        <c:lblAlgn val="ctr"/>
        <c:lblOffset val="0"/>
        <c:tickLblSkip val="1"/>
        <c:tickMarkSkip val="1"/>
        <c:noMultiLvlLbl val="0"/>
      </c:catAx>
      <c:valAx>
        <c:axId val="85253120"/>
        <c:scaling>
          <c:orientation val="minMax"/>
        </c:scaling>
        <c:delete val="0"/>
        <c:axPos val="l"/>
        <c:majorGridlines>
          <c:spPr>
            <a:ln w="12700">
              <a:solidFill>
                <a:schemeClr val="bg1">
                  <a:lumMod val="75000"/>
                </a:schemeClr>
              </a:solidFill>
              <a:prstDash val="solid"/>
            </a:ln>
          </c:spPr>
        </c:majorGridlines>
        <c:numFmt formatCode="0" sourceLinked="0"/>
        <c:majorTickMark val="none"/>
        <c:minorTickMark val="none"/>
        <c:tickLblPos val="low"/>
        <c:spPr>
          <a:ln w="12700">
            <a:solidFill>
              <a:schemeClr val="bg1">
                <a:lumMod val="65000"/>
              </a:schemeClr>
            </a:solidFill>
            <a:prstDash val="solid"/>
          </a:ln>
        </c:spPr>
        <c:txPr>
          <a:bodyPr rot="0" vert="horz"/>
          <a:lstStyle/>
          <a:p>
            <a:pPr>
              <a:defRPr sz="750" b="0" i="0" u="none" strike="noStrike" baseline="0">
                <a:solidFill>
                  <a:srgbClr val="000000"/>
                </a:solidFill>
                <a:latin typeface="Arial"/>
                <a:ea typeface="Arial"/>
                <a:cs typeface="Arial"/>
              </a:defRPr>
            </a:pPr>
            <a:endParaRPr lang="nl-NL"/>
          </a:p>
        </c:txPr>
        <c:crossAx val="85251584"/>
        <c:crosses val="autoZero"/>
        <c:crossBetween val="between"/>
        <c:majorUnit val="10"/>
      </c:valAx>
      <c:spPr>
        <a:gradFill flip="none" rotWithShape="1">
          <a:gsLst>
            <a:gs pos="0">
              <a:schemeClr val="bg1"/>
            </a:gs>
            <a:gs pos="26000">
              <a:schemeClr val="bg1">
                <a:lumMod val="95000"/>
              </a:schemeClr>
            </a:gs>
            <a:gs pos="52000">
              <a:schemeClr val="bg1"/>
            </a:gs>
            <a:gs pos="78000">
              <a:schemeClr val="bg1">
                <a:lumMod val="95000"/>
              </a:schemeClr>
            </a:gs>
            <a:gs pos="77000">
              <a:schemeClr val="bg1"/>
            </a:gs>
            <a:gs pos="52000">
              <a:schemeClr val="bg1">
                <a:lumMod val="95000"/>
              </a:schemeClr>
            </a:gs>
            <a:gs pos="51000">
              <a:schemeClr val="bg1">
                <a:lumMod val="95000"/>
              </a:schemeClr>
            </a:gs>
            <a:gs pos="25000">
              <a:schemeClr val="bg1"/>
            </a:gs>
            <a:gs pos="100000">
              <a:schemeClr val="bg1">
                <a:lumMod val="95000"/>
              </a:schemeClr>
            </a:gs>
          </a:gsLst>
          <a:lin ang="0" scaled="1"/>
          <a:tileRect/>
        </a:gradFill>
        <a:ln w="12700">
          <a:solidFill>
            <a:schemeClr val="bg1">
              <a:lumMod val="85000"/>
            </a:schemeClr>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70886075949367E-2"/>
          <c:y val="0.12834258110842744"/>
          <c:w val="0.86685341902355662"/>
          <c:h val="0.46537163301514683"/>
        </c:manualLayout>
      </c:layout>
      <c:lineChart>
        <c:grouping val="standard"/>
        <c:varyColors val="0"/>
        <c:ser>
          <c:idx val="2"/>
          <c:order val="0"/>
          <c:tx>
            <c:strRef>
              <c:f>'11'!$K$2</c:f>
              <c:strCache>
                <c:ptCount val="1"/>
                <c:pt idx="0">
                  <c:v>Vertrouwen zakelijke dienstverlening </c:v>
                </c:pt>
              </c:strCache>
            </c:strRef>
          </c:tx>
          <c:spPr>
            <a:ln w="25400">
              <a:solidFill>
                <a:srgbClr val="1DBCC5"/>
              </a:solidFill>
            </a:ln>
          </c:spPr>
          <c:marker>
            <c:symbol val="none"/>
          </c:marker>
          <c:cat>
            <c:multiLvlStrRef>
              <c:f>'11'!$I$3:$J$22</c:f>
              <c:multiLvlStrCache>
                <c:ptCount val="20"/>
                <c:lvl>
                  <c:pt idx="0">
                    <c:v>;</c:v>
                  </c:pt>
                  <c:pt idx="1">
                    <c:v>;</c:v>
                  </c:pt>
                  <c:pt idx="2">
                    <c:v>;</c:v>
                  </c:pt>
                  <c:pt idx="3">
                    <c:v>;</c:v>
                  </c:pt>
                  <c:pt idx="4">
                    <c:v>;</c:v>
                  </c:pt>
                  <c:pt idx="5">
                    <c:v>;</c:v>
                  </c:pt>
                  <c:pt idx="6">
                    <c:v>;</c:v>
                  </c:pt>
                  <c:pt idx="7">
                    <c:v>;</c:v>
                  </c:pt>
                  <c:pt idx="8">
                    <c:v>;</c:v>
                  </c:pt>
                  <c:pt idx="9">
                    <c:v>;</c:v>
                  </c:pt>
                  <c:pt idx="10">
                    <c:v>;</c:v>
                  </c:pt>
                  <c:pt idx="11">
                    <c:v>;</c:v>
                  </c:pt>
                  <c:pt idx="12">
                    <c:v>;</c:v>
                  </c:pt>
                  <c:pt idx="13">
                    <c:v>;</c:v>
                  </c:pt>
                  <c:pt idx="14">
                    <c:v>;</c:v>
                  </c:pt>
                  <c:pt idx="15">
                    <c:v>;</c:v>
                  </c:pt>
                  <c:pt idx="16">
                    <c:v>;</c:v>
                  </c:pt>
                  <c:pt idx="17">
                    <c:v>;</c:v>
                  </c:pt>
                  <c:pt idx="18">
                    <c:v>;</c:v>
                  </c:pt>
                  <c:pt idx="19">
                    <c:v>;</c:v>
                  </c:pt>
                </c:lvl>
                <c:lvl>
                  <c:pt idx="0">
                    <c:v>2014</c:v>
                  </c:pt>
                  <c:pt idx="4">
                    <c:v>2015</c:v>
                  </c:pt>
                  <c:pt idx="8">
                    <c:v>2016</c:v>
                  </c:pt>
                  <c:pt idx="12">
                    <c:v>2017</c:v>
                  </c:pt>
                  <c:pt idx="16">
                    <c:v>2018</c:v>
                  </c:pt>
                </c:lvl>
              </c:multiLvlStrCache>
            </c:multiLvlStrRef>
          </c:cat>
          <c:val>
            <c:numRef>
              <c:f>'11'!$K$3:$K$22</c:f>
              <c:numCache>
                <c:formatCode>General</c:formatCode>
                <c:ptCount val="20"/>
                <c:pt idx="0">
                  <c:v>5.2</c:v>
                </c:pt>
                <c:pt idx="1">
                  <c:v>4.7</c:v>
                </c:pt>
                <c:pt idx="2">
                  <c:v>4.0999999999999996</c:v>
                </c:pt>
                <c:pt idx="3">
                  <c:v>5.0999999999999996</c:v>
                </c:pt>
                <c:pt idx="4">
                  <c:v>10.5</c:v>
                </c:pt>
                <c:pt idx="5">
                  <c:v>7.9</c:v>
                </c:pt>
                <c:pt idx="6">
                  <c:v>9.9</c:v>
                </c:pt>
                <c:pt idx="7">
                  <c:v>8</c:v>
                </c:pt>
                <c:pt idx="8">
                  <c:v>14.7</c:v>
                </c:pt>
                <c:pt idx="9">
                  <c:v>12.5</c:v>
                </c:pt>
                <c:pt idx="10">
                  <c:v>8.4</c:v>
                </c:pt>
                <c:pt idx="11">
                  <c:v>8.3000000000000007</c:v>
                </c:pt>
                <c:pt idx="12">
                  <c:v>17.8</c:v>
                </c:pt>
                <c:pt idx="13">
                  <c:v>16.600000000000001</c:v>
                </c:pt>
                <c:pt idx="14">
                  <c:v>18.899999999999999</c:v>
                </c:pt>
                <c:pt idx="15">
                  <c:v>17</c:v>
                </c:pt>
                <c:pt idx="16">
                  <c:v>20.9</c:v>
                </c:pt>
                <c:pt idx="17">
                  <c:v>17.399999999999999</c:v>
                </c:pt>
                <c:pt idx="18">
                  <c:v>20.2</c:v>
                </c:pt>
                <c:pt idx="19">
                  <c:v>16.399999999999999</c:v>
                </c:pt>
              </c:numCache>
            </c:numRef>
          </c:val>
          <c:smooth val="0"/>
          <c:extLst>
            <c:ext xmlns:c16="http://schemas.microsoft.com/office/drawing/2014/chart" uri="{C3380CC4-5D6E-409C-BE32-E72D297353CC}">
              <c16:uniqueId val="{00000000-8020-47AD-8E20-A9C99E842F61}"/>
            </c:ext>
          </c:extLst>
        </c:ser>
        <c:dLbls>
          <c:showLegendKey val="0"/>
          <c:showVal val="0"/>
          <c:showCatName val="0"/>
          <c:showSerName val="0"/>
          <c:showPercent val="0"/>
          <c:showBubbleSize val="0"/>
        </c:dLbls>
        <c:marker val="1"/>
        <c:smooth val="0"/>
        <c:axId val="91027328"/>
        <c:axId val="91028864"/>
      </c:lineChart>
      <c:lineChart>
        <c:grouping val="standard"/>
        <c:varyColors val="0"/>
        <c:ser>
          <c:idx val="1"/>
          <c:order val="1"/>
          <c:tx>
            <c:strRef>
              <c:f>'11'!$M$2</c:f>
              <c:strCache>
                <c:ptCount val="1"/>
                <c:pt idx="0">
                  <c:v>Consumentenvertrouwen</c:v>
                </c:pt>
              </c:strCache>
            </c:strRef>
          </c:tx>
          <c:spPr>
            <a:ln w="25400">
              <a:solidFill>
                <a:srgbClr val="F9A61C"/>
              </a:solidFill>
              <a:prstDash val="solid"/>
            </a:ln>
          </c:spPr>
          <c:marker>
            <c:symbol val="none"/>
          </c:marker>
          <c:val>
            <c:numRef>
              <c:f>'11'!$M$3:$M$22</c:f>
              <c:numCache>
                <c:formatCode>General</c:formatCode>
                <c:ptCount val="20"/>
                <c:pt idx="0">
                  <c:v>-6</c:v>
                </c:pt>
                <c:pt idx="1">
                  <c:v>4</c:v>
                </c:pt>
                <c:pt idx="2">
                  <c:v>5</c:v>
                </c:pt>
                <c:pt idx="3">
                  <c:v>1</c:v>
                </c:pt>
                <c:pt idx="4">
                  <c:v>-2</c:v>
                </c:pt>
                <c:pt idx="5">
                  <c:v>10</c:v>
                </c:pt>
                <c:pt idx="6">
                  <c:v>13</c:v>
                </c:pt>
                <c:pt idx="7">
                  <c:v>12</c:v>
                </c:pt>
                <c:pt idx="8">
                  <c:v>11</c:v>
                </c:pt>
                <c:pt idx="9">
                  <c:v>6</c:v>
                </c:pt>
                <c:pt idx="10">
                  <c:v>9</c:v>
                </c:pt>
                <c:pt idx="11">
                  <c:v>17</c:v>
                </c:pt>
                <c:pt idx="12">
                  <c:v>21</c:v>
                </c:pt>
                <c:pt idx="13">
                  <c:v>26</c:v>
                </c:pt>
                <c:pt idx="14">
                  <c:v>25</c:v>
                </c:pt>
                <c:pt idx="15">
                  <c:v>23</c:v>
                </c:pt>
                <c:pt idx="16">
                  <c:v>24</c:v>
                </c:pt>
                <c:pt idx="17">
                  <c:v>25</c:v>
                </c:pt>
                <c:pt idx="18">
                  <c:v>23</c:v>
                </c:pt>
                <c:pt idx="19">
                  <c:v>15</c:v>
                </c:pt>
              </c:numCache>
            </c:numRef>
          </c:val>
          <c:smooth val="0"/>
          <c:extLst>
            <c:ext xmlns:c16="http://schemas.microsoft.com/office/drawing/2014/chart" uri="{C3380CC4-5D6E-409C-BE32-E72D297353CC}">
              <c16:uniqueId val="{00000001-8020-47AD-8E20-A9C99E842F61}"/>
            </c:ext>
          </c:extLst>
        </c:ser>
        <c:dLbls>
          <c:showLegendKey val="0"/>
          <c:showVal val="0"/>
          <c:showCatName val="0"/>
          <c:showSerName val="0"/>
          <c:showPercent val="0"/>
          <c:showBubbleSize val="0"/>
        </c:dLbls>
        <c:marker val="1"/>
        <c:smooth val="0"/>
        <c:axId val="91071616"/>
        <c:axId val="91073152"/>
      </c:lineChart>
      <c:catAx>
        <c:axId val="9102732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nl-NL"/>
          </a:p>
        </c:txPr>
        <c:crossAx val="91028864"/>
        <c:crosses val="autoZero"/>
        <c:auto val="0"/>
        <c:lblAlgn val="ctr"/>
        <c:lblOffset val="0"/>
        <c:tickLblSkip val="3"/>
        <c:tickMarkSkip val="3"/>
        <c:noMultiLvlLbl val="0"/>
      </c:catAx>
      <c:valAx>
        <c:axId val="91028864"/>
        <c:scaling>
          <c:orientation val="minMax"/>
          <c:max val="30"/>
          <c:min val="-40"/>
        </c:scaling>
        <c:delete val="0"/>
        <c:axPos val="l"/>
        <c:majorGridlines>
          <c:spPr>
            <a:ln w="12700">
              <a:solidFill>
                <a:srgbClr val="ADADAD"/>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91027328"/>
        <c:crosses val="autoZero"/>
        <c:crossBetween val="between"/>
        <c:majorUnit val="10"/>
      </c:valAx>
      <c:catAx>
        <c:axId val="91071616"/>
        <c:scaling>
          <c:orientation val="minMax"/>
        </c:scaling>
        <c:delete val="1"/>
        <c:axPos val="b"/>
        <c:majorTickMark val="out"/>
        <c:minorTickMark val="none"/>
        <c:tickLblPos val="nextTo"/>
        <c:crossAx val="91073152"/>
        <c:crosses val="autoZero"/>
        <c:auto val="1"/>
        <c:lblAlgn val="ctr"/>
        <c:lblOffset val="100"/>
        <c:noMultiLvlLbl val="0"/>
      </c:catAx>
      <c:valAx>
        <c:axId val="91073152"/>
        <c:scaling>
          <c:orientation val="minMax"/>
          <c:max val="30"/>
          <c:min val="-40"/>
        </c:scaling>
        <c:delete val="1"/>
        <c:axPos val="r"/>
        <c:numFmt formatCode="0" sourceLinked="0"/>
        <c:majorTickMark val="out"/>
        <c:minorTickMark val="none"/>
        <c:tickLblPos val="nextTo"/>
        <c:crossAx val="91071616"/>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0.12570297871644548"/>
          <c:y val="0.77778501151043267"/>
          <c:w val="0.8572361632366049"/>
          <c:h val="0.17754021923730123"/>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581025</xdr:colOff>
      <xdr:row>4</xdr:row>
      <xdr:rowOff>9526</xdr:rowOff>
    </xdr:from>
    <xdr:to>
      <xdr:col>5</xdr:col>
      <xdr:colOff>521025</xdr:colOff>
      <xdr:row>13</xdr:row>
      <xdr:rowOff>134083</xdr:rowOff>
    </xdr:to>
    <xdr:graphicFrame macro="">
      <xdr:nvGraphicFramePr>
        <xdr:cNvPr id="4" name="Grafiek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2</xdr:row>
      <xdr:rowOff>0</xdr:rowOff>
    </xdr:from>
    <xdr:to>
      <xdr:col>21</xdr:col>
      <xdr:colOff>549600</xdr:colOff>
      <xdr:row>11</xdr:row>
      <xdr:rowOff>124557</xdr:rowOff>
    </xdr:to>
    <xdr:graphicFrame macro="">
      <xdr:nvGraphicFramePr>
        <xdr:cNvPr id="3" name="Grafiek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0.01263</cdr:x>
      <cdr:y>0.87608</cdr:y>
    </cdr:from>
    <cdr:to>
      <cdr:x>0.18979</cdr:x>
      <cdr:y>0.97856</cdr:y>
    </cdr:to>
    <cdr:sp macro="" textlink="">
      <cdr:nvSpPr>
        <cdr:cNvPr id="599090" name="Text Box 50"/>
        <cdr:cNvSpPr txBox="1">
          <a:spLocks xmlns:a="http://schemas.openxmlformats.org/drawingml/2006/main" noChangeArrowheads="1"/>
        </cdr:cNvSpPr>
      </cdr:nvSpPr>
      <cdr:spPr bwMode="auto">
        <a:xfrm xmlns:a="http://schemas.openxmlformats.org/drawingml/2006/main">
          <a:off x="38617" y="1418599"/>
          <a:ext cx="541671" cy="165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13</xdr:col>
      <xdr:colOff>1181100</xdr:colOff>
      <xdr:row>0</xdr:row>
      <xdr:rowOff>9525</xdr:rowOff>
    </xdr:from>
    <xdr:to>
      <xdr:col>17</xdr:col>
      <xdr:colOff>675556</xdr:colOff>
      <xdr:row>7</xdr:row>
      <xdr:rowOff>183961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0544175" y="9525"/>
          <a:ext cx="5752381" cy="15142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307275</xdr:colOff>
      <xdr:row>10</xdr:row>
      <xdr:rowOff>96000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0.7964</cdr:x>
      <cdr:y>0.02741</cdr:y>
    </cdr:from>
    <cdr:to>
      <cdr:x>0.95492</cdr:x>
      <cdr:y>0.10388</cdr:y>
    </cdr:to>
    <cdr:sp macro="" textlink="">
      <cdr:nvSpPr>
        <cdr:cNvPr id="658433" name="Bron 1"/>
        <cdr:cNvSpPr>
          <a:spLocks xmlns:a="http://schemas.openxmlformats.org/drawingml/2006/main" noChangeArrowheads="1"/>
        </cdr:cNvSpPr>
      </cdr:nvSpPr>
      <cdr:spPr bwMode="auto">
        <a:xfrm xmlns:a="http://schemas.openxmlformats.org/drawingml/2006/main">
          <a:off x="2437883" y="44404"/>
          <a:ext cx="485251" cy="123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noAutofit/>
        </a:bodyPr>
        <a:lstStyle xmlns:a="http://schemas.openxmlformats.org/drawingml/2006/main"/>
        <a:p xmlns:a="http://schemas.openxmlformats.org/drawingml/2006/main">
          <a:pPr algn="l" rtl="0">
            <a:defRPr sz="1000"/>
          </a:pPr>
          <a:r>
            <a:rPr lang="nl-NL" sz="750" b="0" i="0" u="none" strike="noStrike" baseline="0">
              <a:solidFill>
                <a:srgbClr val="000000"/>
              </a:solidFill>
              <a:latin typeface="Arial"/>
              <a:cs typeface="Arial"/>
            </a:rPr>
            <a:t>Bron: CBS</a:t>
          </a:r>
          <a:endParaRPr lang="nl-NL" sz="750"/>
        </a:p>
      </cdr:txBody>
    </cdr:sp>
  </cdr:relSizeAnchor>
  <cdr:relSizeAnchor xmlns:cdr="http://schemas.openxmlformats.org/drawingml/2006/chartDrawing">
    <cdr:from>
      <cdr:x>0.09134</cdr:x>
      <cdr:y>0.02137</cdr:y>
    </cdr:from>
    <cdr:to>
      <cdr:x>0.75506</cdr:x>
      <cdr:y>0.11045</cdr:y>
    </cdr:to>
    <cdr:sp macro="" textlink="">
      <cdr:nvSpPr>
        <cdr:cNvPr id="658434" name="TLB"/>
        <cdr:cNvSpPr>
          <a:spLocks xmlns:a="http://schemas.openxmlformats.org/drawingml/2006/main" noChangeArrowheads="1"/>
        </cdr:cNvSpPr>
      </cdr:nvSpPr>
      <cdr:spPr bwMode="auto">
        <a:xfrm xmlns:a="http://schemas.openxmlformats.org/drawingml/2006/main">
          <a:off x="279604" y="34619"/>
          <a:ext cx="2031735" cy="144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t" upright="1">
          <a:noAutofit/>
        </a:bodyPr>
        <a:lstStyle xmlns:a="http://schemas.openxmlformats.org/drawingml/2006/main"/>
        <a:p xmlns:a="http://schemas.openxmlformats.org/drawingml/2006/main">
          <a:pPr algn="l" rtl="0">
            <a:defRPr sz="1000"/>
          </a:pPr>
          <a:r>
            <a:rPr lang="nl-NL" sz="750" b="0" i="0" u="none" strike="noStrike" baseline="0">
              <a:solidFill>
                <a:srgbClr val="000000"/>
              </a:solidFill>
              <a:latin typeface="Arial"/>
              <a:cs typeface="Arial"/>
            </a:rPr>
            <a:t>Saldo % positieve en negatieve antwoorden</a:t>
          </a:r>
          <a:endParaRPr lang="nl-NL" sz="75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13133</xdr:colOff>
      <xdr:row>10</xdr:row>
      <xdr:rowOff>96000</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0.7964</cdr:x>
      <cdr:y>0.02741</cdr:y>
    </cdr:from>
    <cdr:to>
      <cdr:x>0.95492</cdr:x>
      <cdr:y>0.10388</cdr:y>
    </cdr:to>
    <cdr:sp macro="" textlink="">
      <cdr:nvSpPr>
        <cdr:cNvPr id="658433" name="Bron 1"/>
        <cdr:cNvSpPr>
          <a:spLocks xmlns:a="http://schemas.openxmlformats.org/drawingml/2006/main" noChangeArrowheads="1"/>
        </cdr:cNvSpPr>
      </cdr:nvSpPr>
      <cdr:spPr bwMode="auto">
        <a:xfrm xmlns:a="http://schemas.openxmlformats.org/drawingml/2006/main">
          <a:off x="2437883" y="44404"/>
          <a:ext cx="485251" cy="123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noAutofit/>
        </a:bodyPr>
        <a:lstStyle xmlns:a="http://schemas.openxmlformats.org/drawingml/2006/main"/>
        <a:p xmlns:a="http://schemas.openxmlformats.org/drawingml/2006/main">
          <a:pPr algn="l" rtl="0">
            <a:defRPr sz="1000"/>
          </a:pPr>
          <a:r>
            <a:rPr lang="nl-NL" sz="750" b="0" i="0" u="none" strike="noStrike" baseline="0">
              <a:solidFill>
                <a:srgbClr val="000000"/>
              </a:solidFill>
              <a:latin typeface="Arial"/>
              <a:cs typeface="Arial"/>
            </a:rPr>
            <a:t>Bron: CBS</a:t>
          </a:r>
          <a:endParaRPr lang="nl-NL" sz="750"/>
        </a:p>
      </cdr:txBody>
    </cdr:sp>
  </cdr:relSizeAnchor>
  <cdr:relSizeAnchor xmlns:cdr="http://schemas.openxmlformats.org/drawingml/2006/chartDrawing">
    <cdr:from>
      <cdr:x>0.09134</cdr:x>
      <cdr:y>0.02137</cdr:y>
    </cdr:from>
    <cdr:to>
      <cdr:x>0.75506</cdr:x>
      <cdr:y>0.11045</cdr:y>
    </cdr:to>
    <cdr:sp macro="" textlink="">
      <cdr:nvSpPr>
        <cdr:cNvPr id="658434" name="TLB"/>
        <cdr:cNvSpPr>
          <a:spLocks xmlns:a="http://schemas.openxmlformats.org/drawingml/2006/main" noChangeArrowheads="1"/>
        </cdr:cNvSpPr>
      </cdr:nvSpPr>
      <cdr:spPr bwMode="auto">
        <a:xfrm xmlns:a="http://schemas.openxmlformats.org/drawingml/2006/main">
          <a:off x="279604" y="34619"/>
          <a:ext cx="2031735" cy="144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t" upright="1">
          <a:noAutofit/>
        </a:bodyPr>
        <a:lstStyle xmlns:a="http://schemas.openxmlformats.org/drawingml/2006/main"/>
        <a:p xmlns:a="http://schemas.openxmlformats.org/drawingml/2006/main">
          <a:pPr algn="l" rtl="0">
            <a:defRPr sz="1000"/>
          </a:pPr>
          <a:r>
            <a:rPr lang="nl-NL" sz="750" b="0" i="0" u="none" strike="noStrike" baseline="0">
              <a:solidFill>
                <a:srgbClr val="000000"/>
              </a:solidFill>
              <a:latin typeface="Arial"/>
              <a:cs typeface="Arial"/>
            </a:rPr>
            <a:t>Saldo % positieve en negatieve antwoorden</a:t>
          </a:r>
          <a:endParaRPr lang="nl-NL" sz="75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600075</xdr:colOff>
      <xdr:row>4</xdr:row>
      <xdr:rowOff>142875</xdr:rowOff>
    </xdr:from>
    <xdr:to>
      <xdr:col>6</xdr:col>
      <xdr:colOff>0</xdr:colOff>
      <xdr:row>13</xdr:row>
      <xdr:rowOff>48375</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0.01506</cdr:x>
      <cdr:y>0.90056</cdr:y>
    </cdr:from>
    <cdr:to>
      <cdr:x>0.17358</cdr:x>
      <cdr:y>0.9779</cdr:y>
    </cdr:to>
    <cdr:sp macro="" textlink="">
      <cdr:nvSpPr>
        <cdr:cNvPr id="202803" name="Bron 1"/>
        <cdr:cNvSpPr>
          <a:spLocks xmlns:a="http://schemas.openxmlformats.org/drawingml/2006/main" noChangeArrowheads="1"/>
        </cdr:cNvSpPr>
      </cdr:nvSpPr>
      <cdr:spPr bwMode="auto">
        <a:xfrm xmlns:a="http://schemas.openxmlformats.org/drawingml/2006/main">
          <a:off x="46046" y="1458238"/>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dr:relSizeAnchor xmlns:cdr="http://schemas.openxmlformats.org/drawingml/2006/chartDrawing">
    <cdr:from>
      <cdr:x>0.06646</cdr:x>
      <cdr:y>0.02353</cdr:y>
    </cdr:from>
    <cdr:to>
      <cdr:x>0.79751</cdr:x>
      <cdr:y>0.11759</cdr:y>
    </cdr:to>
    <cdr:sp macro="" textlink="">
      <cdr:nvSpPr>
        <cdr:cNvPr id="6" name="Text Box 2069"/>
        <cdr:cNvSpPr txBox="1">
          <a:spLocks xmlns:a="http://schemas.openxmlformats.org/drawingml/2006/main" noChangeArrowheads="1"/>
        </cdr:cNvSpPr>
      </cdr:nvSpPr>
      <cdr:spPr bwMode="auto">
        <a:xfrm xmlns:a="http://schemas.openxmlformats.org/drawingml/2006/main">
          <a:off x="203202" y="38119"/>
          <a:ext cx="2235197" cy="1523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nl-NL" sz="800" b="0" i="0" u="none" strike="noStrike" baseline="0">
              <a:solidFill>
                <a:srgbClr val="000000"/>
              </a:solidFill>
              <a:latin typeface="Arial"/>
              <a:cs typeface="Arial"/>
            </a:rPr>
            <a:t>Saldo % positieve en negatieve antwoorden</a:t>
          </a:r>
        </a:p>
      </cdr:txBody>
    </cdr:sp>
  </cdr:relSizeAnchor>
  <cdr:relSizeAnchor xmlns:cdr="http://schemas.openxmlformats.org/drawingml/2006/chartDrawing">
    <cdr:from>
      <cdr:x>0.57633</cdr:x>
      <cdr:y>0.02353</cdr:y>
    </cdr:from>
    <cdr:to>
      <cdr:x>0.93147</cdr:x>
      <cdr:y>0.13529</cdr:y>
    </cdr:to>
    <cdr:sp macro="" textlink="">
      <cdr:nvSpPr>
        <cdr:cNvPr id="5" name="Text Box 2069"/>
        <cdr:cNvSpPr txBox="1">
          <a:spLocks xmlns:a="http://schemas.openxmlformats.org/drawingml/2006/main" noChangeArrowheads="1"/>
        </cdr:cNvSpPr>
      </cdr:nvSpPr>
      <cdr:spPr bwMode="auto">
        <a:xfrm xmlns:a="http://schemas.openxmlformats.org/drawingml/2006/main">
          <a:off x="1762143" y="40118"/>
          <a:ext cx="1085850" cy="190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endParaRPr lang="nl-NL"/>
        </a:p>
      </cdr:txBody>
    </cdr:sp>
  </cdr:relSizeAnchor>
</c:userShapes>
</file>

<file path=xl/drawings/drawing18.xml><?xml version="1.0" encoding="utf-8"?>
<xdr:wsDr xmlns:xdr="http://schemas.openxmlformats.org/drawingml/2006/spreadsheetDrawing" xmlns:a="http://schemas.openxmlformats.org/drawingml/2006/main">
  <xdr:twoCellAnchor>
    <xdr:from>
      <xdr:col>6</xdr:col>
      <xdr:colOff>438150</xdr:colOff>
      <xdr:row>2</xdr:row>
      <xdr:rowOff>95250</xdr:rowOff>
    </xdr:from>
    <xdr:to>
      <xdr:col>11</xdr:col>
      <xdr:colOff>450150</xdr:colOff>
      <xdr:row>12</xdr:row>
      <xdr:rowOff>67425</xdr:rowOff>
    </xdr:to>
    <xdr:graphicFrame macro="">
      <xdr:nvGraphicFramePr>
        <xdr:cNvPr id="2"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0.01488</cdr:x>
      <cdr:y>0.91282</cdr:y>
    </cdr:from>
    <cdr:to>
      <cdr:x>0.14178</cdr:x>
      <cdr:y>0.97727</cdr:y>
    </cdr:to>
    <cdr:sp macro="" textlink="">
      <cdr:nvSpPr>
        <cdr:cNvPr id="782337"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2.xml><?xml version="1.0" encoding="utf-8"?>
<c:userShapes xmlns:c="http://schemas.openxmlformats.org/drawingml/2006/chart">
  <cdr:relSizeAnchor xmlns:cdr="http://schemas.openxmlformats.org/drawingml/2006/chartDrawing">
    <cdr:from>
      <cdr:x>0.01488</cdr:x>
      <cdr:y>0.91282</cdr:y>
    </cdr:from>
    <cdr:to>
      <cdr:x>0.14178</cdr:x>
      <cdr:y>0.97727</cdr:y>
    </cdr:to>
    <cdr:sp macro="" textlink="">
      <cdr:nvSpPr>
        <cdr:cNvPr id="782337"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9525</xdr:colOff>
      <xdr:row>14</xdr:row>
      <xdr:rowOff>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0.01263</cdr:x>
      <cdr:y>0.87608</cdr:y>
    </cdr:from>
    <cdr:to>
      <cdr:x>0.18979</cdr:x>
      <cdr:y>0.97856</cdr:y>
    </cdr:to>
    <cdr:sp macro="" textlink="">
      <cdr:nvSpPr>
        <cdr:cNvPr id="599090" name="Text Box 50"/>
        <cdr:cNvSpPr txBox="1">
          <a:spLocks xmlns:a="http://schemas.openxmlformats.org/drawingml/2006/main" noChangeArrowheads="1"/>
        </cdr:cNvSpPr>
      </cdr:nvSpPr>
      <cdr:spPr bwMode="auto">
        <a:xfrm xmlns:a="http://schemas.openxmlformats.org/drawingml/2006/main">
          <a:off x="38617" y="1418599"/>
          <a:ext cx="541671" cy="165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0</xdr:colOff>
      <xdr:row>42</xdr:row>
      <xdr:rowOff>0</xdr:rowOff>
    </xdr:from>
    <xdr:to>
      <xdr:col>8</xdr:col>
      <xdr:colOff>314325</xdr:colOff>
      <xdr:row>52</xdr:row>
      <xdr:rowOff>28575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0.0064</cdr:x>
      <cdr:y>0.91329</cdr:y>
    </cdr:from>
    <cdr:to>
      <cdr:x>0.18356</cdr:x>
      <cdr:y>1</cdr:y>
    </cdr:to>
    <cdr:sp macro="" textlink="">
      <cdr:nvSpPr>
        <cdr:cNvPr id="599090" name="Text Box 50"/>
        <cdr:cNvSpPr txBox="1">
          <a:spLocks xmlns:a="http://schemas.openxmlformats.org/drawingml/2006/main" noChangeArrowheads="1"/>
        </cdr:cNvSpPr>
      </cdr:nvSpPr>
      <cdr:spPr bwMode="auto">
        <a:xfrm xmlns:a="http://schemas.openxmlformats.org/drawingml/2006/main">
          <a:off x="19567" y="1504950"/>
          <a:ext cx="541671" cy="1428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38100</xdr:colOff>
      <xdr:row>10</xdr:row>
      <xdr:rowOff>152400</xdr:rowOff>
    </xdr:from>
    <xdr:to>
      <xdr:col>6</xdr:col>
      <xdr:colOff>51233</xdr:colOff>
      <xdr:row>20</xdr:row>
      <xdr:rowOff>153150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6</xdr:col>
      <xdr:colOff>13133</xdr:colOff>
      <xdr:row>33</xdr:row>
      <xdr:rowOff>750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0.04962</cdr:x>
      <cdr:y>0.8976</cdr:y>
    </cdr:from>
    <cdr:to>
      <cdr:x>0.20814</cdr:x>
      <cdr:y>0.97407</cdr:y>
    </cdr:to>
    <cdr:sp macro="" textlink="">
      <cdr:nvSpPr>
        <cdr:cNvPr id="658433" name="Bron 1"/>
        <cdr:cNvSpPr>
          <a:spLocks xmlns:a="http://schemas.openxmlformats.org/drawingml/2006/main" noChangeArrowheads="1"/>
        </cdr:cNvSpPr>
      </cdr:nvSpPr>
      <cdr:spPr bwMode="auto">
        <a:xfrm xmlns:a="http://schemas.openxmlformats.org/drawingml/2006/main">
          <a:off x="151886" y="1454104"/>
          <a:ext cx="485251" cy="123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noAutofit/>
        </a:bodyPr>
        <a:lstStyle xmlns:a="http://schemas.openxmlformats.org/drawingml/2006/main"/>
        <a:p xmlns:a="http://schemas.openxmlformats.org/drawingml/2006/main">
          <a:pPr algn="l" rtl="0">
            <a:defRPr sz="1000"/>
          </a:pPr>
          <a:r>
            <a:rPr lang="nl-NL" sz="750" b="0" i="0" u="none" strike="noStrike" baseline="0">
              <a:solidFill>
                <a:srgbClr val="000000"/>
              </a:solidFill>
              <a:latin typeface="Arial"/>
              <a:cs typeface="Arial"/>
            </a:rPr>
            <a:t>Bron: CBS</a:t>
          </a:r>
          <a:endParaRPr lang="nl-NL" sz="750"/>
        </a:p>
      </cdr:txBody>
    </cdr:sp>
  </cdr:relSizeAnchor>
</c:userShapes>
</file>

<file path=xl/drawings/drawing26.xml><?xml version="1.0" encoding="utf-8"?>
<c:userShapes xmlns:c="http://schemas.openxmlformats.org/drawingml/2006/chart">
  <cdr:relSizeAnchor xmlns:cdr="http://schemas.openxmlformats.org/drawingml/2006/chartDrawing">
    <cdr:from>
      <cdr:x>0.04962</cdr:x>
      <cdr:y>0.8976</cdr:y>
    </cdr:from>
    <cdr:to>
      <cdr:x>0.20814</cdr:x>
      <cdr:y>0.97407</cdr:y>
    </cdr:to>
    <cdr:sp macro="" textlink="">
      <cdr:nvSpPr>
        <cdr:cNvPr id="658433" name="Bron 1"/>
        <cdr:cNvSpPr>
          <a:spLocks xmlns:a="http://schemas.openxmlformats.org/drawingml/2006/main" noChangeArrowheads="1"/>
        </cdr:cNvSpPr>
      </cdr:nvSpPr>
      <cdr:spPr bwMode="auto">
        <a:xfrm xmlns:a="http://schemas.openxmlformats.org/drawingml/2006/main">
          <a:off x="151886" y="1454104"/>
          <a:ext cx="485251" cy="123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noAutofit/>
        </a:bodyPr>
        <a:lstStyle xmlns:a="http://schemas.openxmlformats.org/drawingml/2006/main"/>
        <a:p xmlns:a="http://schemas.openxmlformats.org/drawingml/2006/main">
          <a:pPr algn="l" rtl="0">
            <a:defRPr sz="1000"/>
          </a:pPr>
          <a:r>
            <a:rPr lang="nl-NL" sz="750" b="0" i="0" u="none" strike="noStrike" baseline="0">
              <a:solidFill>
                <a:srgbClr val="000000"/>
              </a:solidFill>
              <a:latin typeface="Arial"/>
              <a:cs typeface="Arial"/>
            </a:rPr>
            <a:t>Bron: CBS</a:t>
          </a:r>
          <a:endParaRPr lang="nl-NL" sz="750"/>
        </a:p>
      </cdr:txBody>
    </cdr:sp>
  </cdr:relSizeAnchor>
</c:userShapes>
</file>

<file path=xl/drawings/drawing27.xml><?xml version="1.0" encoding="utf-8"?>
<xdr:wsDr xmlns:xdr="http://schemas.openxmlformats.org/drawingml/2006/spreadsheetDrawing" xmlns:a="http://schemas.openxmlformats.org/drawingml/2006/main">
  <xdr:twoCellAnchor>
    <xdr:from>
      <xdr:col>13</xdr:col>
      <xdr:colOff>19050</xdr:colOff>
      <xdr:row>44</xdr:row>
      <xdr:rowOff>38100</xdr:rowOff>
    </xdr:from>
    <xdr:to>
      <xdr:col>18</xdr:col>
      <xdr:colOff>219075</xdr:colOff>
      <xdr:row>54</xdr:row>
      <xdr:rowOff>38100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4</xdr:col>
      <xdr:colOff>431100</xdr:colOff>
      <xdr:row>11</xdr:row>
      <xdr:rowOff>750</xdr:rowOff>
    </xdr:to>
    <xdr:graphicFrame macro="">
      <xdr:nvGraphicFramePr>
        <xdr:cNvPr id="3"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0.01575</cdr:x>
      <cdr:y>0.92353</cdr:y>
    </cdr:from>
    <cdr:to>
      <cdr:x>0.19291</cdr:x>
      <cdr:y>1</cdr:y>
    </cdr:to>
    <cdr:sp macro="" textlink="">
      <cdr:nvSpPr>
        <cdr:cNvPr id="599090" name="Text Box 50"/>
        <cdr:cNvSpPr txBox="1">
          <a:spLocks xmlns:a="http://schemas.openxmlformats.org/drawingml/2006/main" noChangeArrowheads="1"/>
        </cdr:cNvSpPr>
      </cdr:nvSpPr>
      <cdr:spPr bwMode="auto">
        <a:xfrm xmlns:a="http://schemas.openxmlformats.org/drawingml/2006/main">
          <a:off x="48142" y="1495424"/>
          <a:ext cx="541671" cy="123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29.xml><?xml version="1.0" encoding="utf-8"?>
<c:userShapes xmlns:c="http://schemas.openxmlformats.org/drawingml/2006/chart">
  <cdr:relSizeAnchor xmlns:cdr="http://schemas.openxmlformats.org/drawingml/2006/chartDrawing">
    <cdr:from>
      <cdr:x>0.01488</cdr:x>
      <cdr:y>0.91282</cdr:y>
    </cdr:from>
    <cdr:to>
      <cdr:x>0.14178</cdr:x>
      <cdr:y>0.97727</cdr:y>
    </cdr:to>
    <cdr:sp macro="" textlink="">
      <cdr:nvSpPr>
        <cdr:cNvPr id="782337"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3.xml><?xml version="1.0" encoding="utf-8"?>
<c:userShapes xmlns:c="http://schemas.openxmlformats.org/drawingml/2006/chart">
  <cdr:relSizeAnchor xmlns:cdr="http://schemas.openxmlformats.org/drawingml/2006/chartDrawing">
    <cdr:from>
      <cdr:x>0.01488</cdr:x>
      <cdr:y>0.91282</cdr:y>
    </cdr:from>
    <cdr:to>
      <cdr:x>0.14178</cdr:x>
      <cdr:y>0.97727</cdr:y>
    </cdr:to>
    <cdr:sp macro="" textlink="">
      <cdr:nvSpPr>
        <cdr:cNvPr id="782337"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dr:relSizeAnchor xmlns:cdr="http://schemas.openxmlformats.org/drawingml/2006/chartDrawing">
    <cdr:from>
      <cdr:x>0.01488</cdr:x>
      <cdr:y>0.91282</cdr:y>
    </cdr:from>
    <cdr:to>
      <cdr:x>0.14178</cdr:x>
      <cdr:y>0.97727</cdr:y>
    </cdr:to>
    <cdr:sp macro="" textlink="">
      <cdr:nvSpPr>
        <cdr:cNvPr id="2"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dr:relSizeAnchor xmlns:cdr="http://schemas.openxmlformats.org/drawingml/2006/chartDrawing">
    <cdr:from>
      <cdr:x>0.01488</cdr:x>
      <cdr:y>0.91282</cdr:y>
    </cdr:from>
    <cdr:to>
      <cdr:x>0.14178</cdr:x>
      <cdr:y>0.97727</cdr:y>
    </cdr:to>
    <cdr:sp macro="" textlink="">
      <cdr:nvSpPr>
        <cdr:cNvPr id="3"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30.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12000</xdr:colOff>
      <xdr:row>13</xdr:row>
      <xdr:rowOff>750</xdr:rowOff>
    </xdr:to>
    <xdr:graphicFrame macro="">
      <xdr:nvGraphicFramePr>
        <xdr:cNvPr id="2"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11</xdr:col>
      <xdr:colOff>549600</xdr:colOff>
      <xdr:row>12</xdr:row>
      <xdr:rowOff>124557</xdr:rowOff>
    </xdr:to>
    <xdr:graphicFrame macro="">
      <xdr:nvGraphicFramePr>
        <xdr:cNvPr id="3" name="Grafiek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561975</xdr:colOff>
      <xdr:row>62</xdr:row>
      <xdr:rowOff>38100</xdr:rowOff>
    </xdr:from>
    <xdr:to>
      <xdr:col>5</xdr:col>
      <xdr:colOff>573975</xdr:colOff>
      <xdr:row>72</xdr:row>
      <xdr:rowOff>38850</xdr:rowOff>
    </xdr:to>
    <xdr:graphicFrame macro="">
      <xdr:nvGraphicFramePr>
        <xdr:cNvPr id="4"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0.01552</cdr:x>
      <cdr:y>0.90115</cdr:y>
    </cdr:from>
    <cdr:to>
      <cdr:x>0.14402</cdr:x>
      <cdr:y>0.97339</cdr:y>
    </cdr:to>
    <cdr:sp macro="" textlink="">
      <cdr:nvSpPr>
        <cdr:cNvPr id="1122305" name="Bron 1"/>
        <cdr:cNvSpPr>
          <a:spLocks xmlns:a="http://schemas.openxmlformats.org/drawingml/2006/main" noChangeArrowheads="1"/>
        </cdr:cNvSpPr>
      </cdr:nvSpPr>
      <cdr:spPr bwMode="auto">
        <a:xfrm xmlns:a="http://schemas.openxmlformats.org/drawingml/2006/main">
          <a:off x="58540" y="1562193"/>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32.xml><?xml version="1.0" encoding="utf-8"?>
<c:userShapes xmlns:c="http://schemas.openxmlformats.org/drawingml/2006/chart">
  <cdr:relSizeAnchor xmlns:cdr="http://schemas.openxmlformats.org/drawingml/2006/chartDrawing">
    <cdr:from>
      <cdr:x>0.01488</cdr:x>
      <cdr:y>0.91282</cdr:y>
    </cdr:from>
    <cdr:to>
      <cdr:x>0.14178</cdr:x>
      <cdr:y>0.97727</cdr:y>
    </cdr:to>
    <cdr:sp macro="" textlink="">
      <cdr:nvSpPr>
        <cdr:cNvPr id="782337"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dr:relSizeAnchor xmlns:cdr="http://schemas.openxmlformats.org/drawingml/2006/chartDrawing">
    <cdr:from>
      <cdr:x>0.01488</cdr:x>
      <cdr:y>0.91282</cdr:y>
    </cdr:from>
    <cdr:to>
      <cdr:x>0.14178</cdr:x>
      <cdr:y>0.97727</cdr:y>
    </cdr:to>
    <cdr:sp macro="" textlink="">
      <cdr:nvSpPr>
        <cdr:cNvPr id="2"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dr:relSizeAnchor xmlns:cdr="http://schemas.openxmlformats.org/drawingml/2006/chartDrawing">
    <cdr:from>
      <cdr:x>0.01488</cdr:x>
      <cdr:y>0.91282</cdr:y>
    </cdr:from>
    <cdr:to>
      <cdr:x>0.14178</cdr:x>
      <cdr:y>0.97727</cdr:y>
    </cdr:to>
    <cdr:sp macro="" textlink="">
      <cdr:nvSpPr>
        <cdr:cNvPr id="3" name="Bron 1"/>
        <cdr:cNvSpPr>
          <a:spLocks xmlns:a="http://schemas.openxmlformats.org/drawingml/2006/main" noChangeArrowheads="1"/>
        </cdr:cNvSpPr>
      </cdr:nvSpPr>
      <cdr:spPr bwMode="auto">
        <a:xfrm xmlns:a="http://schemas.openxmlformats.org/drawingml/2006/main">
          <a:off x="56835" y="1773706"/>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33.xml><?xml version="1.0" encoding="utf-8"?>
<c:userShapes xmlns:c="http://schemas.openxmlformats.org/drawingml/2006/chart">
  <cdr:relSizeAnchor xmlns:cdr="http://schemas.openxmlformats.org/drawingml/2006/chartDrawing">
    <cdr:from>
      <cdr:x>0.01552</cdr:x>
      <cdr:y>0.90115</cdr:y>
    </cdr:from>
    <cdr:to>
      <cdr:x>0.14402</cdr:x>
      <cdr:y>0.97339</cdr:y>
    </cdr:to>
    <cdr:sp macro="" textlink="">
      <cdr:nvSpPr>
        <cdr:cNvPr id="1122305" name="Bron 1"/>
        <cdr:cNvSpPr>
          <a:spLocks xmlns:a="http://schemas.openxmlformats.org/drawingml/2006/main" noChangeArrowheads="1"/>
        </cdr:cNvSpPr>
      </cdr:nvSpPr>
      <cdr:spPr bwMode="auto">
        <a:xfrm xmlns:a="http://schemas.openxmlformats.org/drawingml/2006/main">
          <a:off x="58540" y="1562193"/>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0</xdr:colOff>
      <xdr:row>3</xdr:row>
      <xdr:rowOff>133350</xdr:rowOff>
    </xdr:from>
    <xdr:to>
      <xdr:col>6</xdr:col>
      <xdr:colOff>12000</xdr:colOff>
      <xdr:row>13</xdr:row>
      <xdr:rowOff>134100</xdr:rowOff>
    </xdr:to>
    <xdr:graphicFrame macro="">
      <xdr:nvGraphicFramePr>
        <xdr:cNvPr id="2"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78</xdr:row>
      <xdr:rowOff>0</xdr:rowOff>
    </xdr:from>
    <xdr:to>
      <xdr:col>21</xdr:col>
      <xdr:colOff>12000</xdr:colOff>
      <xdr:row>88</xdr:row>
      <xdr:rowOff>750</xdr:rowOff>
    </xdr:to>
    <xdr:graphicFrame macro="">
      <xdr:nvGraphicFramePr>
        <xdr:cNvPr id="3"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0.01552</cdr:x>
      <cdr:y>0.90115</cdr:y>
    </cdr:from>
    <cdr:to>
      <cdr:x>0.14402</cdr:x>
      <cdr:y>0.97339</cdr:y>
    </cdr:to>
    <cdr:sp macro="" textlink="">
      <cdr:nvSpPr>
        <cdr:cNvPr id="1122305" name="Bron 1"/>
        <cdr:cNvSpPr>
          <a:spLocks xmlns:a="http://schemas.openxmlformats.org/drawingml/2006/main" noChangeArrowheads="1"/>
        </cdr:cNvSpPr>
      </cdr:nvSpPr>
      <cdr:spPr bwMode="auto">
        <a:xfrm xmlns:a="http://schemas.openxmlformats.org/drawingml/2006/main">
          <a:off x="58540" y="1562193"/>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36.xml><?xml version="1.0" encoding="utf-8"?>
<c:userShapes xmlns:c="http://schemas.openxmlformats.org/drawingml/2006/chart">
  <cdr:relSizeAnchor xmlns:cdr="http://schemas.openxmlformats.org/drawingml/2006/chartDrawing">
    <cdr:from>
      <cdr:x>0.01552</cdr:x>
      <cdr:y>0.90115</cdr:y>
    </cdr:from>
    <cdr:to>
      <cdr:x>0.14402</cdr:x>
      <cdr:y>0.97339</cdr:y>
    </cdr:to>
    <cdr:sp macro="" textlink="">
      <cdr:nvSpPr>
        <cdr:cNvPr id="1122305" name="Bron 1"/>
        <cdr:cNvSpPr>
          <a:spLocks xmlns:a="http://schemas.openxmlformats.org/drawingml/2006/main" noChangeArrowheads="1"/>
        </cdr:cNvSpPr>
      </cdr:nvSpPr>
      <cdr:spPr bwMode="auto">
        <a:xfrm xmlns:a="http://schemas.openxmlformats.org/drawingml/2006/main">
          <a:off x="58540" y="1562193"/>
          <a:ext cx="484684" cy="1252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b" upright="1">
          <a:spAutoFit/>
        </a:bodyPr>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76200</xdr:colOff>
      <xdr:row>3</xdr:row>
      <xdr:rowOff>95249</xdr:rowOff>
    </xdr:from>
    <xdr:to>
      <xdr:col>7</xdr:col>
      <xdr:colOff>133349</xdr:colOff>
      <xdr:row>23</xdr:row>
      <xdr:rowOff>0</xdr:rowOff>
    </xdr:to>
    <xdr:graphicFrame macro="">
      <xdr:nvGraphicFramePr>
        <xdr:cNvPr id="6"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49</xdr:row>
      <xdr:rowOff>123826</xdr:rowOff>
    </xdr:from>
    <xdr:to>
      <xdr:col>13</xdr:col>
      <xdr:colOff>9524</xdr:colOff>
      <xdr:row>66</xdr:row>
      <xdr:rowOff>38101</xdr:rowOff>
    </xdr:to>
    <xdr:graphicFrame macro="">
      <xdr:nvGraphicFramePr>
        <xdr:cNvPr id="3"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0.01263</cdr:x>
      <cdr:y>0.87608</cdr:y>
    </cdr:from>
    <cdr:to>
      <cdr:x>0.18979</cdr:x>
      <cdr:y>0.97856</cdr:y>
    </cdr:to>
    <cdr:sp macro="" textlink="">
      <cdr:nvSpPr>
        <cdr:cNvPr id="599090" name="Text Box 50"/>
        <cdr:cNvSpPr txBox="1">
          <a:spLocks xmlns:a="http://schemas.openxmlformats.org/drawingml/2006/main" noChangeArrowheads="1"/>
        </cdr:cNvSpPr>
      </cdr:nvSpPr>
      <cdr:spPr bwMode="auto">
        <a:xfrm xmlns:a="http://schemas.openxmlformats.org/drawingml/2006/main">
          <a:off x="38617" y="1418599"/>
          <a:ext cx="541671" cy="165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dr:relSizeAnchor xmlns:cdr="http://schemas.openxmlformats.org/drawingml/2006/chartDrawing">
    <cdr:from>
      <cdr:x>0.07583</cdr:x>
      <cdr:y>0</cdr:y>
    </cdr:from>
    <cdr:to>
      <cdr:x>0.22607</cdr:x>
      <cdr:y>0.08867</cdr:y>
    </cdr:to>
    <cdr:sp macro="" textlink="">
      <cdr:nvSpPr>
        <cdr:cNvPr id="3" name="TLB"/>
        <cdr:cNvSpPr>
          <a:spLocks xmlns:a="http://schemas.openxmlformats.org/drawingml/2006/main" noChangeArrowheads="1"/>
        </cdr:cNvSpPr>
      </cdr:nvSpPr>
      <cdr:spPr bwMode="auto">
        <a:xfrm xmlns:a="http://schemas.openxmlformats.org/drawingml/2006/main">
          <a:off x="231767" y="0"/>
          <a:ext cx="459193" cy="1714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nl-NL" sz="800" b="0" i="0" u="none" strike="noStrike" baseline="0">
              <a:solidFill>
                <a:srgbClr val="000000"/>
              </a:solidFill>
              <a:latin typeface="Arial"/>
              <a:cs typeface="Arial"/>
            </a:rPr>
            <a:t>2015=100</a:t>
          </a:r>
        </a:p>
        <a:p xmlns:a="http://schemas.openxmlformats.org/drawingml/2006/main">
          <a:pPr algn="l" rtl="0">
            <a:defRPr sz="1000"/>
          </a:pPr>
          <a:endParaRPr lang="nl-NL"/>
        </a:p>
      </cdr:txBody>
    </cdr:sp>
  </cdr:relSizeAnchor>
</c:userShapes>
</file>

<file path=xl/drawings/drawing6.xml><?xml version="1.0" encoding="utf-8"?>
<c:userShapes xmlns:c="http://schemas.openxmlformats.org/drawingml/2006/chart">
  <cdr:relSizeAnchor xmlns:cdr="http://schemas.openxmlformats.org/drawingml/2006/chartDrawing">
    <cdr:from>
      <cdr:x>0.01263</cdr:x>
      <cdr:y>0.87608</cdr:y>
    </cdr:from>
    <cdr:to>
      <cdr:x>0.18979</cdr:x>
      <cdr:y>0.97856</cdr:y>
    </cdr:to>
    <cdr:sp macro="" textlink="">
      <cdr:nvSpPr>
        <cdr:cNvPr id="599090" name="Text Box 50"/>
        <cdr:cNvSpPr txBox="1">
          <a:spLocks xmlns:a="http://schemas.openxmlformats.org/drawingml/2006/main" noChangeArrowheads="1"/>
        </cdr:cNvSpPr>
      </cdr:nvSpPr>
      <cdr:spPr bwMode="auto">
        <a:xfrm xmlns:a="http://schemas.openxmlformats.org/drawingml/2006/main">
          <a:off x="38617" y="1418599"/>
          <a:ext cx="541671" cy="165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dr:relSizeAnchor xmlns:cdr="http://schemas.openxmlformats.org/drawingml/2006/chartDrawing">
    <cdr:from>
      <cdr:x>0.07583</cdr:x>
      <cdr:y>0</cdr:y>
    </cdr:from>
    <cdr:to>
      <cdr:x>0.22607</cdr:x>
      <cdr:y>0.15342</cdr:y>
    </cdr:to>
    <cdr:sp macro="" textlink="">
      <cdr:nvSpPr>
        <cdr:cNvPr id="3" name="TLB"/>
        <cdr:cNvSpPr>
          <a:spLocks xmlns:a="http://schemas.openxmlformats.org/drawingml/2006/main" noChangeArrowheads="1"/>
        </cdr:cNvSpPr>
      </cdr:nvSpPr>
      <cdr:spPr bwMode="auto">
        <a:xfrm xmlns:a="http://schemas.openxmlformats.org/drawingml/2006/main">
          <a:off x="231775" y="0"/>
          <a:ext cx="459193" cy="2966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nl-NL" sz="800" b="0" i="0" u="none" strike="noStrike" baseline="0">
              <a:solidFill>
                <a:srgbClr val="000000"/>
              </a:solidFill>
              <a:latin typeface="Arial"/>
              <a:cs typeface="Arial"/>
            </a:rPr>
            <a:t>2015=100</a:t>
          </a:r>
        </a:p>
        <a:p xmlns:a="http://schemas.openxmlformats.org/drawingml/2006/main">
          <a:pPr algn="l" rtl="0">
            <a:defRPr sz="1000"/>
          </a:pPr>
          <a:endParaRPr lang="nl-NL"/>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342900</xdr:colOff>
      <xdr:row>29</xdr:row>
      <xdr:rowOff>152400</xdr:rowOff>
    </xdr:from>
    <xdr:to>
      <xdr:col>16</xdr:col>
      <xdr:colOff>333375</xdr:colOff>
      <xdr:row>52</xdr:row>
      <xdr:rowOff>85726</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0.01263</cdr:x>
      <cdr:y>0.87608</cdr:y>
    </cdr:from>
    <cdr:to>
      <cdr:x>0.18979</cdr:x>
      <cdr:y>0.97856</cdr:y>
    </cdr:to>
    <cdr:sp macro="" textlink="">
      <cdr:nvSpPr>
        <cdr:cNvPr id="599090" name="Text Box 50"/>
        <cdr:cNvSpPr txBox="1">
          <a:spLocks xmlns:a="http://schemas.openxmlformats.org/drawingml/2006/main" noChangeArrowheads="1"/>
        </cdr:cNvSpPr>
      </cdr:nvSpPr>
      <cdr:spPr bwMode="auto">
        <a:xfrm xmlns:a="http://schemas.openxmlformats.org/drawingml/2006/main">
          <a:off x="38617" y="1418599"/>
          <a:ext cx="541671" cy="165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Bron: CBS</a:t>
          </a:r>
          <a:endParaRPr lang="nl-NL"/>
        </a:p>
      </cdr:txBody>
    </cdr:sp>
  </cdr:relSizeAnchor>
  <cdr:relSizeAnchor xmlns:cdr="http://schemas.openxmlformats.org/drawingml/2006/chartDrawing">
    <cdr:from>
      <cdr:x>0.04599</cdr:x>
      <cdr:y>0.04427</cdr:y>
    </cdr:from>
    <cdr:to>
      <cdr:x>0.19623</cdr:x>
      <cdr:y>0.13294</cdr:y>
    </cdr:to>
    <cdr:sp macro="" textlink="">
      <cdr:nvSpPr>
        <cdr:cNvPr id="3" name="TLB"/>
        <cdr:cNvSpPr>
          <a:spLocks xmlns:a="http://schemas.openxmlformats.org/drawingml/2006/main" noChangeArrowheads="1"/>
        </cdr:cNvSpPr>
      </cdr:nvSpPr>
      <cdr:spPr bwMode="auto">
        <a:xfrm xmlns:a="http://schemas.openxmlformats.org/drawingml/2006/main">
          <a:off x="455175" y="161925"/>
          <a:ext cx="1486846" cy="3243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nl-NL" sz="800" b="0" i="0" u="none" strike="noStrike" baseline="0">
              <a:solidFill>
                <a:srgbClr val="000000"/>
              </a:solidFill>
              <a:latin typeface="Arial"/>
              <a:cs typeface="Arial"/>
            </a:rPr>
            <a:t>2015=100</a:t>
          </a:r>
        </a:p>
        <a:p xmlns:a="http://schemas.openxmlformats.org/drawingml/2006/main">
          <a:pPr algn="l" rtl="0">
            <a:defRPr sz="1000"/>
          </a:pPr>
          <a:endParaRPr lang="nl-NL"/>
        </a:p>
      </cdr:txBody>
    </cdr:sp>
  </cdr:relSizeAnchor>
</c:userShapes>
</file>

<file path=xl/drawings/drawing9.xml><?xml version="1.0" encoding="utf-8"?>
<xdr:wsDr xmlns:xdr="http://schemas.openxmlformats.org/drawingml/2006/spreadsheetDrawing" xmlns:a="http://schemas.openxmlformats.org/drawingml/2006/main">
  <xdr:twoCellAnchor>
    <xdr:from>
      <xdr:col>18</xdr:col>
      <xdr:colOff>123825</xdr:colOff>
      <xdr:row>0</xdr:row>
      <xdr:rowOff>57150</xdr:rowOff>
    </xdr:from>
    <xdr:to>
      <xdr:col>23</xdr:col>
      <xdr:colOff>133350</xdr:colOff>
      <xdr:row>10</xdr:row>
      <xdr:rowOff>28575</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02Cluster1/Thuiswerken/VI/VIS_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p.nl\PRODUCTIE\Secundair\OndBS\Werk\010_Maatwerk\BRA_OEV\2018\Uitvoering\2018Q2\3-Publicatie\Kwartaalmonitor\Input\CBS%20Kwartaalmonitor%20OEV%20-%202018Q2%20-%20Grafie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
      <sheetName val="Grafiek1"/>
      <sheetName val="Start"/>
      <sheetName val="Ov"/>
      <sheetName val="Ov2"/>
      <sheetName val="Publicatie"/>
      <sheetName val="Grafiek"/>
      <sheetName val="Import"/>
      <sheetName val="Blad1"/>
      <sheetName val="Compatibiliteitsrapport"/>
    </sheetNames>
    <sheetDataSet>
      <sheetData sheetId="0"/>
      <sheetData sheetId="1" refreshError="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fers"/>
      <sheetName val="omzet oev - 4942"/>
      <sheetName val="omzet oev"/>
      <sheetName val="omzet 4942"/>
      <sheetName val="aantal bedrijven"/>
      <sheetName val="aantal verkochte woningen"/>
      <sheetName val="aantal verhuisde personen"/>
      <sheetName val="koopbereidheid en vertrouwen"/>
    </sheetNames>
    <sheetDataSet>
      <sheetData sheetId="0">
        <row r="14">
          <cell r="A14">
            <v>2014</v>
          </cell>
          <cell r="B14" t="str">
            <v>I</v>
          </cell>
          <cell r="I14">
            <v>25.435253356431353</v>
          </cell>
        </row>
        <row r="15">
          <cell r="B15" t="str">
            <v>II</v>
          </cell>
          <cell r="I15">
            <v>54.10429198136675</v>
          </cell>
        </row>
        <row r="16">
          <cell r="B16" t="str">
            <v>III</v>
          </cell>
          <cell r="I16">
            <v>35.384615384615394</v>
          </cell>
        </row>
        <row r="17">
          <cell r="B17" t="str">
            <v>IV</v>
          </cell>
          <cell r="I17">
            <v>42.665702846975087</v>
          </cell>
        </row>
        <row r="18">
          <cell r="A18">
            <v>2015</v>
          </cell>
          <cell r="B18" t="str">
            <v>I</v>
          </cell>
          <cell r="I18">
            <v>19.210717121845121</v>
          </cell>
        </row>
        <row r="19">
          <cell r="B19" t="str">
            <v>II</v>
          </cell>
          <cell r="I19">
            <v>19.510477196689568</v>
          </cell>
        </row>
        <row r="20">
          <cell r="B20" t="str">
            <v>III</v>
          </cell>
          <cell r="I20">
            <v>29.236465781409592</v>
          </cell>
        </row>
        <row r="21">
          <cell r="B21" t="str">
            <v>IV</v>
          </cell>
          <cell r="I21">
            <v>2.1845890010523394</v>
          </cell>
        </row>
        <row r="22">
          <cell r="A22">
            <v>2016</v>
          </cell>
          <cell r="B22" t="str">
            <v>I</v>
          </cell>
          <cell r="I22">
            <v>24.241897645321053</v>
          </cell>
        </row>
        <row r="23">
          <cell r="B23" t="str">
            <v>II</v>
          </cell>
          <cell r="I23">
            <v>23.557290899268214</v>
          </cell>
        </row>
        <row r="24">
          <cell r="B24" t="str">
            <v>III</v>
          </cell>
          <cell r="I24">
            <v>19.952972791400736</v>
          </cell>
        </row>
        <row r="25">
          <cell r="B25" t="str">
            <v>IV</v>
          </cell>
          <cell r="I25">
            <v>16.094211881376943</v>
          </cell>
        </row>
        <row r="26">
          <cell r="A26">
            <v>2017</v>
          </cell>
          <cell r="B26" t="str">
            <v>I</v>
          </cell>
          <cell r="I26">
            <v>30.337785859150991</v>
          </cell>
        </row>
        <row r="27">
          <cell r="B27" t="str">
            <v>II</v>
          </cell>
          <cell r="I27">
            <v>16.009142402861976</v>
          </cell>
        </row>
        <row r="28">
          <cell r="B28" t="str">
            <v>III</v>
          </cell>
          <cell r="I28">
            <v>1.1267234421071803</v>
          </cell>
        </row>
        <row r="29">
          <cell r="B29" t="str">
            <v>IV</v>
          </cell>
          <cell r="I29">
            <v>8.7295068502152073</v>
          </cell>
        </row>
        <row r="30">
          <cell r="A30">
            <v>2018</v>
          </cell>
          <cell r="B30" t="str">
            <v>I</v>
          </cell>
          <cell r="I30">
            <v>-6.8072472322083355</v>
          </cell>
        </row>
        <row r="31">
          <cell r="B31" t="str">
            <v>II</v>
          </cell>
          <cell r="I31">
            <v>-9.3198560904574244</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line.cbs.nl/Statweb/publication/?DM=SLNL&amp;PA=70072NED&amp;D1=71,96-97&amp;D2=57-60,64,66-67,69-72,74,77,79,81-82,87-88,91-93,96-97,99-100,102-103,105-106,109,112,114-117,123,125,127-133,135,137,140-142,146,148-149,151-152,154,157,159,162-163,165-167,169" TargetMode="External"/><Relationship Id="rId2" Type="http://schemas.openxmlformats.org/officeDocument/2006/relationships/hyperlink" Target="http://statline.cbs.nl/Statweb/publication/?DM=SLNL&amp;PA=81156NED&amp;D1=5,8-18&amp;D2=304&amp;D3=l&amp;VW=T" TargetMode="External"/><Relationship Id="rId1" Type="http://schemas.openxmlformats.org/officeDocument/2006/relationships/hyperlink" Target="http://statline.cbs.nl/Statweb/publication/?DM=SLNL&amp;PA=81156NED&amp;D1=a&amp;D2=304&amp;D3=a&amp;HDR=G1,G2&amp;STB=T&amp;VW=T" TargetMode="External"/><Relationship Id="rId5" Type="http://schemas.openxmlformats.org/officeDocument/2006/relationships/printerSettings" Target="../printerSettings/printerSettings1.bin"/><Relationship Id="rId4" Type="http://schemas.openxmlformats.org/officeDocument/2006/relationships/hyperlink" Target="https://www.cbs.nl/nl-nl/visualisaties/monitor-koopwoningmark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opendata.cbs.nl/statline/" TargetMode="External"/><Relationship Id="rId3" Type="http://schemas.openxmlformats.org/officeDocument/2006/relationships/hyperlink" Target="https://opendata.cbs.nl/statline/" TargetMode="External"/><Relationship Id="rId7" Type="http://schemas.openxmlformats.org/officeDocument/2006/relationships/hyperlink" Target="https://opendata.cbs.nl/statline/"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 Id="rId9" Type="http://schemas.openxmlformats.org/officeDocument/2006/relationships/hyperlink" Target="https://opendata.cbs.nl/statline/"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4"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http://opendata.cbs.nl/statline/" TargetMode="External"/><Relationship Id="rId1" Type="http://schemas.openxmlformats.org/officeDocument/2006/relationships/hyperlink" Target="http://opendata.cbs.nl/statline/"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2.bin"/><Relationship Id="rId1" Type="http://schemas.openxmlformats.org/officeDocument/2006/relationships/hyperlink" Target="http://appsso.eurostat.ec.europa.eu/nui/submitViewTableAction.do"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13.bin"/><Relationship Id="rId1" Type="http://schemas.openxmlformats.org/officeDocument/2006/relationships/hyperlink" Target="http://opendata.cbs.nl/statline/"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tatline.cbs.nl/Statweb/publication/?DM=SLNL&amp;PA=81819NED&amp;D1=1&amp;D2=0%2c26&amp;D3=54-64&amp;HDR=T&amp;STB=G1%2cG2&amp;VW=T"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pendata.cbs.nl/statline/"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s://opendata.cbs.n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opendata.cbs.nl/statline/" TargetMode="External"/><Relationship Id="rId1" Type="http://schemas.openxmlformats.org/officeDocument/2006/relationships/hyperlink" Target="http://opendata.cbs.nl/statline/" TargetMode="External"/><Relationship Id="rId4"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opendata.cbs.nl/statline/" TargetMode="External"/><Relationship Id="rId1" Type="http://schemas.openxmlformats.org/officeDocument/2006/relationships/hyperlink" Target="https://opendata.cbs.nl/statline/" TargetMode="External"/><Relationship Id="rId5" Type="http://schemas.openxmlformats.org/officeDocument/2006/relationships/drawing" Target="../drawings/drawing12.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
  <sheetViews>
    <sheetView zoomScale="85" zoomScaleNormal="85" workbookViewId="0">
      <pane xSplit="1" topLeftCell="Q1" activePane="topRight" state="frozen"/>
      <selection pane="topRight" activeCell="Q13" sqref="Q13"/>
    </sheetView>
  </sheetViews>
  <sheetFormatPr defaultColWidth="20.26953125" defaultRowHeight="15.5" x14ac:dyDescent="0.35"/>
  <cols>
    <col min="1" max="1" width="20.26953125" style="119"/>
    <col min="2" max="8" width="49.26953125" style="119" customWidth="1"/>
    <col min="9" max="13" width="49.81640625" style="119" customWidth="1"/>
    <col min="14" max="16" width="49.81640625" style="119" bestFit="1" customWidth="1"/>
    <col min="17" max="21" width="43" style="119" customWidth="1"/>
    <col min="22" max="16384" width="20.26953125" style="119"/>
  </cols>
  <sheetData>
    <row r="2" spans="1:21" s="127" customFormat="1" ht="17.25" customHeight="1" x14ac:dyDescent="0.35">
      <c r="A2" s="120" t="s">
        <v>1638</v>
      </c>
      <c r="B2" s="121" t="s">
        <v>221</v>
      </c>
      <c r="C2" s="121" t="s">
        <v>222</v>
      </c>
      <c r="D2" s="121" t="s">
        <v>276</v>
      </c>
      <c r="E2" s="121" t="s">
        <v>277</v>
      </c>
      <c r="F2" s="121" t="s">
        <v>524</v>
      </c>
      <c r="G2" s="121" t="s">
        <v>528</v>
      </c>
      <c r="H2" s="121" t="s">
        <v>533</v>
      </c>
      <c r="I2" s="121" t="s">
        <v>537</v>
      </c>
      <c r="J2" s="121" t="s">
        <v>592</v>
      </c>
      <c r="K2" s="121" t="s">
        <v>608</v>
      </c>
      <c r="L2" s="121" t="s">
        <v>959</v>
      </c>
      <c r="M2" s="121" t="s">
        <v>965</v>
      </c>
      <c r="N2" s="121" t="s">
        <v>967</v>
      </c>
      <c r="O2" s="121" t="s">
        <v>1002</v>
      </c>
      <c r="P2" s="121" t="s">
        <v>1632</v>
      </c>
      <c r="Q2" s="121" t="s">
        <v>1634</v>
      </c>
      <c r="R2" s="121" t="s">
        <v>1639</v>
      </c>
      <c r="S2" s="121" t="s">
        <v>1640</v>
      </c>
      <c r="T2" s="121" t="s">
        <v>1658</v>
      </c>
      <c r="U2" s="121" t="s">
        <v>1659</v>
      </c>
    </row>
    <row r="3" spans="1:21" x14ac:dyDescent="0.35">
      <c r="A3" s="123">
        <v>1</v>
      </c>
      <c r="B3" s="124" t="s">
        <v>278</v>
      </c>
      <c r="C3" s="124" t="s">
        <v>278</v>
      </c>
      <c r="D3" s="124" t="s">
        <v>278</v>
      </c>
      <c r="E3" s="124" t="s">
        <v>278</v>
      </c>
      <c r="F3" s="124" t="s">
        <v>278</v>
      </c>
      <c r="G3" s="124" t="s">
        <v>278</v>
      </c>
      <c r="H3" s="124" t="s">
        <v>278</v>
      </c>
      <c r="I3" s="124" t="s">
        <v>278</v>
      </c>
      <c r="J3" s="124" t="s">
        <v>278</v>
      </c>
      <c r="K3" s="124" t="s">
        <v>278</v>
      </c>
      <c r="L3" s="124" t="s">
        <v>278</v>
      </c>
      <c r="M3" s="124" t="s">
        <v>278</v>
      </c>
      <c r="N3" s="124" t="s">
        <v>278</v>
      </c>
      <c r="O3" s="124" t="s">
        <v>278</v>
      </c>
      <c r="P3" s="124" t="s">
        <v>1636</v>
      </c>
      <c r="Q3" s="124" t="s">
        <v>1636</v>
      </c>
      <c r="R3" s="122"/>
      <c r="S3" s="122"/>
      <c r="T3" s="122"/>
      <c r="U3" s="122"/>
    </row>
    <row r="4" spans="1:21" x14ac:dyDescent="0.35">
      <c r="A4" s="123">
        <v>2</v>
      </c>
      <c r="B4" s="124" t="s">
        <v>29</v>
      </c>
      <c r="C4" s="124" t="s">
        <v>29</v>
      </c>
      <c r="D4" s="124" t="s">
        <v>29</v>
      </c>
      <c r="E4" s="124" t="s">
        <v>29</v>
      </c>
      <c r="F4" s="124" t="s">
        <v>29</v>
      </c>
      <c r="G4" s="124" t="s">
        <v>29</v>
      </c>
      <c r="H4" s="124" t="s">
        <v>29</v>
      </c>
      <c r="I4" s="124" t="s">
        <v>29</v>
      </c>
      <c r="J4" s="124" t="s">
        <v>29</v>
      </c>
      <c r="K4" s="124" t="s">
        <v>29</v>
      </c>
      <c r="L4" s="124" t="s">
        <v>29</v>
      </c>
      <c r="M4" s="124" t="s">
        <v>29</v>
      </c>
      <c r="N4" s="124" t="s">
        <v>29</v>
      </c>
      <c r="O4" s="124" t="s">
        <v>29</v>
      </c>
      <c r="P4" s="124" t="s">
        <v>29</v>
      </c>
      <c r="Q4" s="124" t="s">
        <v>29</v>
      </c>
      <c r="R4" s="122"/>
      <c r="S4" s="122"/>
      <c r="T4" s="122"/>
      <c r="U4" s="122"/>
    </row>
    <row r="5" spans="1:21" x14ac:dyDescent="0.35">
      <c r="A5" s="123">
        <v>3</v>
      </c>
      <c r="B5" s="124" t="s">
        <v>279</v>
      </c>
      <c r="C5" s="122" t="s">
        <v>285</v>
      </c>
      <c r="D5" s="122" t="s">
        <v>294</v>
      </c>
      <c r="E5" s="122" t="s">
        <v>525</v>
      </c>
      <c r="F5" s="122" t="s">
        <v>281</v>
      </c>
      <c r="G5" s="122" t="s">
        <v>281</v>
      </c>
      <c r="H5" s="122" t="s">
        <v>281</v>
      </c>
      <c r="I5" s="122" t="s">
        <v>593</v>
      </c>
      <c r="J5" s="122" t="s">
        <v>593</v>
      </c>
      <c r="K5" s="122" t="s">
        <v>593</v>
      </c>
      <c r="L5" s="122" t="s">
        <v>593</v>
      </c>
      <c r="M5" s="122" t="s">
        <v>593</v>
      </c>
      <c r="N5" s="122" t="s">
        <v>593</v>
      </c>
      <c r="O5" s="122" t="s">
        <v>593</v>
      </c>
      <c r="P5" s="122" t="s">
        <v>593</v>
      </c>
      <c r="Q5" s="122" t="s">
        <v>593</v>
      </c>
      <c r="R5" s="122"/>
      <c r="S5" s="122"/>
      <c r="T5" s="122"/>
      <c r="U5" s="122"/>
    </row>
    <row r="6" spans="1:21" x14ac:dyDescent="0.35">
      <c r="A6" s="123">
        <v>4</v>
      </c>
      <c r="B6" s="124"/>
      <c r="C6" s="122"/>
      <c r="D6" s="122"/>
      <c r="E6" s="122"/>
      <c r="F6" s="122"/>
      <c r="G6" s="122"/>
      <c r="H6" s="122"/>
      <c r="I6" s="122"/>
      <c r="J6" s="122"/>
      <c r="K6" s="122"/>
      <c r="L6" s="122"/>
      <c r="M6" s="122"/>
      <c r="N6" s="122"/>
      <c r="O6" s="122"/>
      <c r="P6" s="122" t="s">
        <v>1635</v>
      </c>
      <c r="Q6" s="122" t="s">
        <v>1635</v>
      </c>
      <c r="R6" s="122"/>
      <c r="S6" s="122"/>
      <c r="T6" s="122"/>
      <c r="U6" s="122"/>
    </row>
    <row r="7" spans="1:21" x14ac:dyDescent="0.35">
      <c r="A7" s="123">
        <v>5</v>
      </c>
      <c r="B7" s="124" t="s">
        <v>280</v>
      </c>
      <c r="C7" s="122" t="s">
        <v>31</v>
      </c>
      <c r="D7" s="122" t="s">
        <v>291</v>
      </c>
      <c r="E7" s="122" t="s">
        <v>291</v>
      </c>
      <c r="F7" s="122" t="s">
        <v>526</v>
      </c>
      <c r="G7" s="122" t="s">
        <v>526</v>
      </c>
      <c r="H7" s="122" t="s">
        <v>526</v>
      </c>
      <c r="I7" s="122" t="s">
        <v>590</v>
      </c>
      <c r="J7" s="122" t="s">
        <v>526</v>
      </c>
      <c r="K7" s="122" t="s">
        <v>526</v>
      </c>
      <c r="L7" s="122" t="s">
        <v>526</v>
      </c>
      <c r="M7" s="122" t="s">
        <v>526</v>
      </c>
      <c r="N7" s="122" t="s">
        <v>526</v>
      </c>
      <c r="O7" s="122" t="s">
        <v>526</v>
      </c>
      <c r="P7" s="122" t="s">
        <v>526</v>
      </c>
      <c r="Q7" s="122" t="s">
        <v>526</v>
      </c>
      <c r="R7" s="122" t="s">
        <v>526</v>
      </c>
      <c r="S7" s="122"/>
      <c r="T7" s="122"/>
      <c r="U7" s="122"/>
    </row>
    <row r="8" spans="1:21" x14ac:dyDescent="0.35">
      <c r="A8" s="123">
        <v>6</v>
      </c>
      <c r="B8" s="124" t="s">
        <v>281</v>
      </c>
      <c r="C8" s="124" t="s">
        <v>281</v>
      </c>
      <c r="D8" s="124" t="s">
        <v>281</v>
      </c>
      <c r="E8" s="124" t="s">
        <v>281</v>
      </c>
      <c r="F8" s="122" t="s">
        <v>525</v>
      </c>
      <c r="G8" s="122" t="s">
        <v>525</v>
      </c>
      <c r="H8" s="122" t="s">
        <v>525</v>
      </c>
      <c r="I8" s="122" t="s">
        <v>525</v>
      </c>
      <c r="J8" s="122" t="s">
        <v>525</v>
      </c>
      <c r="K8" s="122" t="s">
        <v>525</v>
      </c>
      <c r="L8" s="122" t="s">
        <v>525</v>
      </c>
      <c r="M8" s="122" t="s">
        <v>525</v>
      </c>
      <c r="N8" s="122" t="s">
        <v>525</v>
      </c>
      <c r="O8" s="122" t="s">
        <v>525</v>
      </c>
      <c r="P8" s="122" t="s">
        <v>525</v>
      </c>
      <c r="Q8" s="122" t="s">
        <v>525</v>
      </c>
      <c r="R8" s="122" t="s">
        <v>525</v>
      </c>
      <c r="S8" s="122"/>
      <c r="T8" s="122"/>
      <c r="U8" s="122"/>
    </row>
    <row r="9" spans="1:21" x14ac:dyDescent="0.35">
      <c r="A9" s="123">
        <v>7</v>
      </c>
      <c r="B9" s="124" t="s">
        <v>32</v>
      </c>
      <c r="C9" s="124" t="s">
        <v>32</v>
      </c>
      <c r="D9" s="124" t="s">
        <v>32</v>
      </c>
      <c r="E9" s="124" t="s">
        <v>32</v>
      </c>
      <c r="F9" s="124" t="s">
        <v>32</v>
      </c>
      <c r="G9" s="124" t="s">
        <v>32</v>
      </c>
      <c r="H9" s="124" t="s">
        <v>32</v>
      </c>
      <c r="I9" s="124" t="s">
        <v>32</v>
      </c>
      <c r="J9" s="124" t="s">
        <v>32</v>
      </c>
      <c r="K9" s="124" t="s">
        <v>32</v>
      </c>
      <c r="L9" s="124" t="s">
        <v>32</v>
      </c>
      <c r="M9" s="124" t="s">
        <v>32</v>
      </c>
      <c r="N9" s="124" t="s">
        <v>32</v>
      </c>
      <c r="O9" s="124" t="s">
        <v>32</v>
      </c>
      <c r="P9" s="124" t="s">
        <v>32</v>
      </c>
      <c r="Q9" s="124" t="s">
        <v>32</v>
      </c>
      <c r="R9" s="124" t="s">
        <v>32</v>
      </c>
      <c r="S9" s="122"/>
      <c r="T9" s="122"/>
      <c r="U9" s="122"/>
    </row>
    <row r="10" spans="1:21" x14ac:dyDescent="0.35">
      <c r="A10" s="123">
        <v>8</v>
      </c>
      <c r="B10" s="124" t="s">
        <v>283</v>
      </c>
      <c r="C10" s="124" t="s">
        <v>283</v>
      </c>
      <c r="D10" s="124" t="s">
        <v>283</v>
      </c>
      <c r="E10" s="124" t="s">
        <v>283</v>
      </c>
      <c r="F10" s="124" t="s">
        <v>283</v>
      </c>
      <c r="G10" s="124" t="s">
        <v>283</v>
      </c>
      <c r="H10" s="124" t="s">
        <v>283</v>
      </c>
      <c r="I10" s="124" t="s">
        <v>283</v>
      </c>
      <c r="J10" s="124" t="s">
        <v>283</v>
      </c>
      <c r="K10" s="124" t="s">
        <v>283</v>
      </c>
      <c r="L10" s="124" t="s">
        <v>283</v>
      </c>
      <c r="M10" s="124" t="s">
        <v>283</v>
      </c>
      <c r="N10" s="124" t="s">
        <v>283</v>
      </c>
      <c r="O10" s="124" t="s">
        <v>283</v>
      </c>
      <c r="P10" s="124" t="s">
        <v>283</v>
      </c>
      <c r="Q10" s="124" t="s">
        <v>283</v>
      </c>
      <c r="R10" s="124" t="s">
        <v>283</v>
      </c>
      <c r="S10" s="122"/>
      <c r="T10" s="122"/>
      <c r="U10" s="122"/>
    </row>
    <row r="11" spans="1:21" x14ac:dyDescent="0.35">
      <c r="A11" s="123">
        <v>9</v>
      </c>
      <c r="B11" s="124" t="s">
        <v>282</v>
      </c>
      <c r="C11" s="124" t="s">
        <v>282</v>
      </c>
      <c r="D11" s="124" t="s">
        <v>282</v>
      </c>
      <c r="E11" s="124" t="s">
        <v>282</v>
      </c>
      <c r="F11" s="124" t="s">
        <v>282</v>
      </c>
      <c r="G11" s="124" t="s">
        <v>282</v>
      </c>
      <c r="H11" s="124" t="s">
        <v>282</v>
      </c>
      <c r="I11" s="124" t="s">
        <v>282</v>
      </c>
      <c r="J11" s="124" t="s">
        <v>282</v>
      </c>
      <c r="K11" s="124" t="s">
        <v>282</v>
      </c>
      <c r="L11" s="124" t="s">
        <v>282</v>
      </c>
      <c r="M11" s="124" t="s">
        <v>282</v>
      </c>
      <c r="N11" s="124" t="s">
        <v>282</v>
      </c>
      <c r="O11" s="124" t="s">
        <v>282</v>
      </c>
      <c r="P11" s="124" t="s">
        <v>282</v>
      </c>
      <c r="Q11" s="124" t="s">
        <v>282</v>
      </c>
      <c r="R11" s="124" t="s">
        <v>282</v>
      </c>
      <c r="S11" s="122"/>
      <c r="T11" s="122"/>
      <c r="U11" s="122"/>
    </row>
    <row r="12" spans="1:21" x14ac:dyDescent="0.35">
      <c r="A12" s="123">
        <v>10</v>
      </c>
      <c r="B12" s="124" t="s">
        <v>284</v>
      </c>
      <c r="C12" s="124" t="s">
        <v>286</v>
      </c>
      <c r="D12" s="124" t="s">
        <v>286</v>
      </c>
      <c r="E12" s="122"/>
      <c r="F12" s="122" t="s">
        <v>527</v>
      </c>
      <c r="G12" s="122" t="s">
        <v>529</v>
      </c>
      <c r="H12" s="122" t="s">
        <v>534</v>
      </c>
      <c r="I12" s="122" t="s">
        <v>591</v>
      </c>
      <c r="J12" s="125" t="s">
        <v>964</v>
      </c>
      <c r="K12" s="122" t="s">
        <v>963</v>
      </c>
      <c r="L12" s="122" t="s">
        <v>966</v>
      </c>
      <c r="M12" s="124"/>
      <c r="N12" s="126" t="s">
        <v>968</v>
      </c>
      <c r="O12" s="125" t="s">
        <v>989</v>
      </c>
      <c r="P12" s="122" t="s">
        <v>1633</v>
      </c>
      <c r="Q12" s="119" t="s">
        <v>1663</v>
      </c>
      <c r="R12" s="119" t="s">
        <v>1657</v>
      </c>
      <c r="S12" s="125" t="s">
        <v>1637</v>
      </c>
      <c r="T12" s="125"/>
      <c r="U12" s="125"/>
    </row>
    <row r="13" spans="1:21" x14ac:dyDescent="0.35">
      <c r="A13" s="123">
        <v>11</v>
      </c>
      <c r="B13" s="124" t="s">
        <v>287</v>
      </c>
      <c r="C13" s="124" t="s">
        <v>287</v>
      </c>
      <c r="D13" s="124" t="s">
        <v>287</v>
      </c>
      <c r="E13" s="124" t="s">
        <v>287</v>
      </c>
      <c r="F13" s="124" t="s">
        <v>287</v>
      </c>
      <c r="G13" s="124" t="s">
        <v>287</v>
      </c>
      <c r="H13" s="124" t="s">
        <v>287</v>
      </c>
      <c r="I13" s="124" t="s">
        <v>287</v>
      </c>
      <c r="J13" s="124" t="s">
        <v>287</v>
      </c>
      <c r="K13" s="124" t="s">
        <v>287</v>
      </c>
      <c r="L13" s="124" t="s">
        <v>287</v>
      </c>
      <c r="M13" s="124" t="s">
        <v>287</v>
      </c>
      <c r="N13" s="124" t="s">
        <v>287</v>
      </c>
      <c r="O13" s="124" t="s">
        <v>287</v>
      </c>
      <c r="P13" s="124" t="s">
        <v>287</v>
      </c>
      <c r="Q13" s="124" t="s">
        <v>287</v>
      </c>
      <c r="R13" s="124" t="s">
        <v>287</v>
      </c>
      <c r="S13" s="122"/>
      <c r="T13" s="122"/>
      <c r="U13" s="122"/>
    </row>
  </sheetData>
  <hyperlinks>
    <hyperlink ref="J12" r:id="rId1" display="Idee: PS data 2012-2015?"/>
    <hyperlink ref="N12" r:id="rId2"/>
    <hyperlink ref="O12" r:id="rId3"/>
    <hyperlink ref="S12" r:id="rId4" display="Monitor Woningmarkt "/>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opLeftCell="A19" workbookViewId="0">
      <selection activeCell="H19" sqref="H19:H39"/>
    </sheetView>
  </sheetViews>
  <sheetFormatPr defaultColWidth="9.1796875" defaultRowHeight="14.5" x14ac:dyDescent="0.35"/>
  <cols>
    <col min="1" max="11" width="9.1796875" style="26"/>
    <col min="12" max="12" width="23.54296875" style="26" bestFit="1" customWidth="1"/>
    <col min="13" max="16384" width="9.1796875" style="26"/>
  </cols>
  <sheetData>
    <row r="2" spans="1:21" x14ac:dyDescent="0.35">
      <c r="A2" s="27" t="s">
        <v>114</v>
      </c>
      <c r="G2" s="27"/>
    </row>
    <row r="4" spans="1:21" x14ac:dyDescent="0.35">
      <c r="J4" s="7"/>
      <c r="K4"/>
      <c r="L4"/>
      <c r="M4"/>
      <c r="N4"/>
      <c r="O4"/>
    </row>
    <row r="5" spans="1:21" x14ac:dyDescent="0.35">
      <c r="J5" s="7" t="s">
        <v>97</v>
      </c>
      <c r="K5"/>
      <c r="L5"/>
      <c r="M5"/>
      <c r="N5"/>
      <c r="O5"/>
    </row>
    <row r="6" spans="1:21" x14ac:dyDescent="0.35">
      <c r="J6" s="56" t="s">
        <v>9</v>
      </c>
      <c r="K6" s="56" t="s">
        <v>4</v>
      </c>
      <c r="L6" s="56" t="s">
        <v>120</v>
      </c>
      <c r="M6" s="56" t="s">
        <v>120</v>
      </c>
      <c r="N6" s="56" t="s">
        <v>121</v>
      </c>
      <c r="O6" s="15"/>
    </row>
    <row r="7" spans="1:21" x14ac:dyDescent="0.35">
      <c r="J7" s="56" t="s">
        <v>9</v>
      </c>
      <c r="K7" s="56" t="s">
        <v>4</v>
      </c>
      <c r="L7" s="56" t="s">
        <v>122</v>
      </c>
      <c r="M7" s="56" t="s">
        <v>123</v>
      </c>
      <c r="N7" s="56" t="s">
        <v>124</v>
      </c>
      <c r="O7" s="15"/>
    </row>
    <row r="8" spans="1:21" x14ac:dyDescent="0.35">
      <c r="J8" s="56" t="s">
        <v>9</v>
      </c>
      <c r="K8" s="56" t="s">
        <v>4</v>
      </c>
      <c r="L8" s="56" t="s">
        <v>125</v>
      </c>
      <c r="M8" s="56" t="s">
        <v>126</v>
      </c>
      <c r="N8" s="56" t="s">
        <v>127</v>
      </c>
      <c r="O8" s="15"/>
    </row>
    <row r="9" spans="1:21" x14ac:dyDescent="0.35">
      <c r="J9" s="56" t="s">
        <v>103</v>
      </c>
      <c r="K9" s="56" t="s">
        <v>5</v>
      </c>
      <c r="L9" s="56" t="s">
        <v>6</v>
      </c>
      <c r="M9" s="56" t="s">
        <v>6</v>
      </c>
      <c r="N9" s="56" t="s">
        <v>6</v>
      </c>
      <c r="O9" s="15"/>
    </row>
    <row r="10" spans="1:21" x14ac:dyDescent="0.35">
      <c r="J10" s="56" t="s">
        <v>28</v>
      </c>
      <c r="K10" s="56" t="s">
        <v>104</v>
      </c>
      <c r="L10" s="57">
        <v>-11.8</v>
      </c>
      <c r="M10" s="57">
        <v>-12.1</v>
      </c>
      <c r="N10" s="57">
        <v>-5.9</v>
      </c>
      <c r="O10" s="22"/>
      <c r="Q10" s="15"/>
      <c r="R10" s="15"/>
      <c r="S10" s="22"/>
      <c r="T10" s="22"/>
      <c r="U10" s="22"/>
    </row>
    <row r="11" spans="1:21" x14ac:dyDescent="0.35">
      <c r="J11" s="56" t="s">
        <v>28</v>
      </c>
      <c r="K11" s="56" t="s">
        <v>105</v>
      </c>
      <c r="L11" s="57">
        <v>35.6</v>
      </c>
      <c r="M11" s="57">
        <v>9.8000000000000007</v>
      </c>
      <c r="N11" s="57">
        <v>-1.3</v>
      </c>
      <c r="O11" s="22"/>
      <c r="Q11" s="15"/>
      <c r="R11" s="15"/>
      <c r="S11" s="22"/>
      <c r="T11" s="22"/>
      <c r="U11" s="22"/>
    </row>
    <row r="12" spans="1:21" x14ac:dyDescent="0.35">
      <c r="J12" s="56" t="s">
        <v>28</v>
      </c>
      <c r="K12" s="56" t="s">
        <v>106</v>
      </c>
      <c r="L12" s="57">
        <v>-10.6</v>
      </c>
      <c r="M12" s="57">
        <v>-9.8000000000000007</v>
      </c>
      <c r="N12" s="57">
        <v>-2.6</v>
      </c>
      <c r="O12" s="22"/>
      <c r="Q12" s="15"/>
      <c r="R12" s="15"/>
      <c r="S12" s="22"/>
      <c r="T12" s="22"/>
      <c r="U12" s="22"/>
    </row>
    <row r="13" spans="1:21" x14ac:dyDescent="0.35">
      <c r="J13" s="56" t="s">
        <v>28</v>
      </c>
      <c r="K13" s="56" t="s">
        <v>107</v>
      </c>
      <c r="L13" s="57">
        <v>-14</v>
      </c>
      <c r="M13" s="57">
        <v>-11.9</v>
      </c>
      <c r="N13" s="57">
        <v>-7.4</v>
      </c>
      <c r="O13" s="22"/>
      <c r="Q13" s="15"/>
      <c r="R13" s="15"/>
      <c r="S13" s="22"/>
      <c r="T13" s="22"/>
      <c r="U13" s="22"/>
    </row>
    <row r="14" spans="1:21" x14ac:dyDescent="0.35">
      <c r="J14" s="56" t="s">
        <v>28</v>
      </c>
      <c r="K14" s="56" t="s">
        <v>108</v>
      </c>
      <c r="L14" s="57">
        <v>-35.799999999999997</v>
      </c>
      <c r="M14" s="57">
        <v>-8.9</v>
      </c>
      <c r="N14" s="57">
        <v>-4.7</v>
      </c>
      <c r="O14" s="22"/>
      <c r="Q14" s="15"/>
      <c r="R14" s="15"/>
      <c r="S14" s="22"/>
      <c r="T14" s="22"/>
      <c r="U14" s="22"/>
    </row>
    <row r="15" spans="1:21" x14ac:dyDescent="0.35">
      <c r="J15" s="56" t="s">
        <v>28</v>
      </c>
      <c r="K15" s="56" t="s">
        <v>109</v>
      </c>
      <c r="L15" s="57">
        <v>33.700000000000003</v>
      </c>
      <c r="M15" s="57">
        <v>12.5</v>
      </c>
      <c r="N15" s="57">
        <v>5.3</v>
      </c>
      <c r="O15" s="22"/>
      <c r="Q15" s="15"/>
      <c r="R15" s="15"/>
      <c r="S15" s="22"/>
      <c r="T15" s="22"/>
      <c r="U15" s="22"/>
    </row>
    <row r="16" spans="1:21" x14ac:dyDescent="0.35">
      <c r="J16" s="56" t="s">
        <v>28</v>
      </c>
      <c r="K16" s="56" t="s">
        <v>223</v>
      </c>
      <c r="L16" s="57">
        <v>0</v>
      </c>
      <c r="M16" s="57">
        <v>-9.1999999999999993</v>
      </c>
      <c r="N16" s="57">
        <v>-0.4</v>
      </c>
      <c r="Q16" s="15"/>
      <c r="R16" s="15"/>
      <c r="S16" s="22"/>
      <c r="T16" s="22"/>
      <c r="U16" s="22"/>
    </row>
    <row r="17" spans="1:15" x14ac:dyDescent="0.35">
      <c r="J17" s="15" t="s">
        <v>28</v>
      </c>
      <c r="K17" s="15" t="s">
        <v>288</v>
      </c>
      <c r="L17" s="22">
        <v>-3.6</v>
      </c>
      <c r="M17" s="22">
        <v>-1.2</v>
      </c>
      <c r="N17" s="22">
        <v>4.9000000000000004</v>
      </c>
    </row>
    <row r="18" spans="1:15" x14ac:dyDescent="0.35">
      <c r="A18" s="26">
        <v>81</v>
      </c>
      <c r="J18" s="15" t="s">
        <v>28</v>
      </c>
      <c r="K18" s="15" t="s">
        <v>295</v>
      </c>
      <c r="L18" s="26">
        <v>0</v>
      </c>
      <c r="M18" s="26">
        <v>7</v>
      </c>
      <c r="N18" s="26">
        <v>-6.4</v>
      </c>
    </row>
    <row r="19" spans="1:15" ht="43.5" x14ac:dyDescent="0.35">
      <c r="D19" s="67" t="s">
        <v>292</v>
      </c>
      <c r="E19" s="68" t="s">
        <v>293</v>
      </c>
      <c r="F19" s="67" t="s">
        <v>121</v>
      </c>
      <c r="G19" s="178" t="s">
        <v>1644</v>
      </c>
      <c r="H19" s="26" t="str">
        <f>B19&amp;G19&amp;C19&amp;G19&amp;D19&amp;G19&amp;E19&amp;G19&amp;F19</f>
        <v>;;Orderontvangst;Inkooporders;Concurrentiepositie</v>
      </c>
      <c r="K19" s="15" t="s">
        <v>303</v>
      </c>
      <c r="L19" s="26">
        <v>27</v>
      </c>
      <c r="M19" s="26">
        <v>16.600000000000001</v>
      </c>
      <c r="N19" s="26">
        <v>-4.5</v>
      </c>
    </row>
    <row r="20" spans="1:15" ht="29" x14ac:dyDescent="0.35">
      <c r="A20" s="67" t="s">
        <v>292</v>
      </c>
      <c r="B20" s="183">
        <v>2019</v>
      </c>
      <c r="C20" s="34" t="s">
        <v>1</v>
      </c>
      <c r="D20" t="s">
        <v>1788</v>
      </c>
      <c r="G20" s="178" t="s">
        <v>1644</v>
      </c>
      <c r="H20" s="26" t="str">
        <f>B20&amp;G20&amp;C20&amp;G20&amp;D20&amp;G20&amp;E20&amp;G20&amp;F20</f>
        <v>2019;II;    45.5;;</v>
      </c>
      <c r="K20" s="15" t="s">
        <v>530</v>
      </c>
      <c r="L20" s="26">
        <v>-4.2</v>
      </c>
      <c r="M20" s="26">
        <v>-3.4</v>
      </c>
      <c r="N20" s="26">
        <v>5.6</v>
      </c>
    </row>
    <row r="21" spans="1:15" x14ac:dyDescent="0.35">
      <c r="B21" s="183"/>
      <c r="C21" s="54" t="s">
        <v>2</v>
      </c>
      <c r="D21" t="s">
        <v>1789</v>
      </c>
      <c r="G21" s="178" t="s">
        <v>1644</v>
      </c>
      <c r="H21" s="26" t="str">
        <f t="shared" ref="H21:H39" si="0">B21&amp;G21&amp;C21&amp;G21&amp;D21&amp;G21&amp;E21&amp;G21&amp;F21</f>
        <v>;III;     9.6;;</v>
      </c>
      <c r="K21" s="15" t="s">
        <v>538</v>
      </c>
      <c r="L21" s="26">
        <v>-1.7</v>
      </c>
      <c r="M21" s="26">
        <v>-9.1</v>
      </c>
      <c r="N21" s="26">
        <v>4.0999999999999996</v>
      </c>
      <c r="O21"/>
    </row>
    <row r="22" spans="1:15" x14ac:dyDescent="0.35">
      <c r="B22" s="183"/>
      <c r="C22" s="108" t="s">
        <v>3</v>
      </c>
      <c r="D22" t="s">
        <v>1790</v>
      </c>
      <c r="G22" s="178" t="s">
        <v>1644</v>
      </c>
      <c r="H22" s="26" t="str">
        <f t="shared" si="0"/>
        <v>;IV;   -17.5;;</v>
      </c>
      <c r="K22" s="15" t="s">
        <v>578</v>
      </c>
      <c r="L22" s="26">
        <v>-0.2</v>
      </c>
      <c r="M22" s="26">
        <v>-6.8</v>
      </c>
      <c r="N22" s="26">
        <v>9.5</v>
      </c>
    </row>
    <row r="23" spans="1:15" x14ac:dyDescent="0.35">
      <c r="B23" s="183">
        <v>2020</v>
      </c>
      <c r="C23" s="34" t="s">
        <v>0</v>
      </c>
      <c r="D23" t="s">
        <v>1791</v>
      </c>
      <c r="G23" s="178" t="s">
        <v>1644</v>
      </c>
      <c r="H23" s="26" t="str">
        <f t="shared" si="0"/>
        <v>2020;I;     9.1;;</v>
      </c>
      <c r="K23" s="15" t="s">
        <v>596</v>
      </c>
      <c r="L23" s="26">
        <v>41.6</v>
      </c>
      <c r="M23" s="26">
        <v>19.100000000000001</v>
      </c>
      <c r="N23" s="26">
        <v>6.6</v>
      </c>
    </row>
    <row r="24" spans="1:15" x14ac:dyDescent="0.35">
      <c r="C24" s="216" t="s">
        <v>1</v>
      </c>
      <c r="D24" t="s">
        <v>1792</v>
      </c>
      <c r="G24" s="178" t="s">
        <v>1644</v>
      </c>
      <c r="H24" s="26" t="str">
        <f t="shared" si="0"/>
        <v>;II;   -40.6;;</v>
      </c>
      <c r="K24" s="15" t="s">
        <v>623</v>
      </c>
      <c r="L24" s="26">
        <v>7.6</v>
      </c>
      <c r="M24" s="26">
        <v>3.9</v>
      </c>
      <c r="N24" s="26">
        <v>18.600000000000001</v>
      </c>
    </row>
    <row r="25" spans="1:15" x14ac:dyDescent="0.35">
      <c r="C25" s="230" t="s">
        <v>2</v>
      </c>
      <c r="D25" t="s">
        <v>1793</v>
      </c>
      <c r="G25" s="178" t="s">
        <v>1644</v>
      </c>
      <c r="H25" s="26" t="str">
        <f t="shared" si="0"/>
        <v>;III;   -22.7;;</v>
      </c>
      <c r="K25" s="15" t="s">
        <v>985</v>
      </c>
      <c r="L25" s="26">
        <v>11.2</v>
      </c>
      <c r="M25" s="26">
        <v>-4.3</v>
      </c>
      <c r="N25" s="26">
        <v>6.4</v>
      </c>
    </row>
    <row r="26" spans="1:15" x14ac:dyDescent="0.35">
      <c r="B26" s="188" t="s">
        <v>7</v>
      </c>
      <c r="C26" s="34"/>
      <c r="G26" s="187" t="s">
        <v>1644</v>
      </c>
      <c r="H26" s="26" t="str">
        <f t="shared" si="0"/>
        <v xml:space="preserve"> ;;;;</v>
      </c>
      <c r="K26" s="15" t="s">
        <v>986</v>
      </c>
      <c r="L26" s="26">
        <v>7</v>
      </c>
      <c r="M26" s="26">
        <v>7.4</v>
      </c>
      <c r="N26" s="26">
        <v>7.9</v>
      </c>
    </row>
    <row r="27" spans="1:15" x14ac:dyDescent="0.35">
      <c r="A27" s="68" t="s">
        <v>293</v>
      </c>
      <c r="B27" s="183">
        <v>2019</v>
      </c>
      <c r="C27" s="34" t="s">
        <v>1</v>
      </c>
      <c r="E27" t="s">
        <v>1794</v>
      </c>
      <c r="G27" s="178" t="s">
        <v>1644</v>
      </c>
      <c r="H27" s="26" t="str">
        <f t="shared" si="0"/>
        <v>2019;II;;    18.5;</v>
      </c>
      <c r="K27" t="s">
        <v>998</v>
      </c>
      <c r="L27">
        <v>39.799999999999997</v>
      </c>
      <c r="M27">
        <v>27.3</v>
      </c>
      <c r="N27">
        <v>13</v>
      </c>
    </row>
    <row r="28" spans="1:15" x14ac:dyDescent="0.35">
      <c r="B28" s="183"/>
      <c r="C28" s="54" t="s">
        <v>2</v>
      </c>
      <c r="E28" t="s">
        <v>1764</v>
      </c>
      <c r="G28" s="178" t="s">
        <v>1644</v>
      </c>
      <c r="H28" s="26" t="str">
        <f t="shared" si="0"/>
        <v>;III;;     2.8;</v>
      </c>
      <c r="K28" t="s">
        <v>999</v>
      </c>
      <c r="L28">
        <v>7.2</v>
      </c>
      <c r="M28">
        <v>2.1</v>
      </c>
      <c r="N28">
        <v>7.2</v>
      </c>
    </row>
    <row r="29" spans="1:15" x14ac:dyDescent="0.35">
      <c r="B29" s="183"/>
      <c r="C29" s="108" t="s">
        <v>3</v>
      </c>
      <c r="E29" t="s">
        <v>1795</v>
      </c>
      <c r="G29" s="178" t="s">
        <v>1644</v>
      </c>
      <c r="H29" s="26" t="str">
        <f t="shared" si="0"/>
        <v>;IV;;   -12.6;</v>
      </c>
      <c r="K29" t="s">
        <v>1641</v>
      </c>
      <c r="L29" s="26">
        <v>4.4000000000000004</v>
      </c>
      <c r="M29" s="26">
        <v>-2.9</v>
      </c>
      <c r="N29" s="26">
        <v>13.4</v>
      </c>
    </row>
    <row r="30" spans="1:15" x14ac:dyDescent="0.35">
      <c r="B30" s="183">
        <v>2020</v>
      </c>
      <c r="C30" s="34" t="s">
        <v>0</v>
      </c>
      <c r="E30" t="s">
        <v>1796</v>
      </c>
      <c r="G30" s="178" t="s">
        <v>1644</v>
      </c>
      <c r="H30" s="26" t="str">
        <f t="shared" si="0"/>
        <v>2020;I;;     8.5;</v>
      </c>
      <c r="K30" s="190" t="s">
        <v>1667</v>
      </c>
      <c r="L30" s="26">
        <v>9.4</v>
      </c>
      <c r="M30" s="26">
        <v>1.4</v>
      </c>
      <c r="N30" s="26">
        <v>7.4</v>
      </c>
    </row>
    <row r="31" spans="1:15" x14ac:dyDescent="0.35">
      <c r="C31" s="216" t="s">
        <v>1</v>
      </c>
      <c r="E31" t="s">
        <v>1797</v>
      </c>
      <c r="G31" s="178" t="s">
        <v>1644</v>
      </c>
      <c r="H31" s="26" t="str">
        <f t="shared" si="0"/>
        <v>;II;;   -32.2;</v>
      </c>
      <c r="K31" s="190" t="s">
        <v>1668</v>
      </c>
      <c r="L31" s="26">
        <v>45.5</v>
      </c>
      <c r="M31" s="26">
        <v>18.5</v>
      </c>
      <c r="N31" s="26">
        <v>11.2</v>
      </c>
    </row>
    <row r="32" spans="1:15" x14ac:dyDescent="0.35">
      <c r="C32" s="230" t="s">
        <v>2</v>
      </c>
      <c r="E32" t="s">
        <v>1798</v>
      </c>
      <c r="G32" s="178" t="s">
        <v>1644</v>
      </c>
      <c r="H32" s="26" t="str">
        <f t="shared" si="0"/>
        <v>;III;;   -13.2;</v>
      </c>
      <c r="J32" s="55"/>
      <c r="K32" s="192" t="s">
        <v>1674</v>
      </c>
      <c r="L32">
        <v>9.6</v>
      </c>
      <c r="M32">
        <v>2.8</v>
      </c>
      <c r="N32">
        <v>8.1</v>
      </c>
    </row>
    <row r="33" spans="1:14" x14ac:dyDescent="0.35">
      <c r="B33" s="188" t="s">
        <v>7</v>
      </c>
      <c r="C33" s="34"/>
      <c r="G33" s="187" t="s">
        <v>1644</v>
      </c>
      <c r="H33" s="26" t="str">
        <f t="shared" si="0"/>
        <v xml:space="preserve"> ;;;;</v>
      </c>
      <c r="J33" s="56"/>
      <c r="K33" t="s">
        <v>1694</v>
      </c>
      <c r="L33">
        <v>-17.5</v>
      </c>
      <c r="M33">
        <v>-12.6</v>
      </c>
      <c r="N33">
        <v>-1.9</v>
      </c>
    </row>
    <row r="34" spans="1:14" ht="43.5" x14ac:dyDescent="0.35">
      <c r="A34" s="67" t="s">
        <v>121</v>
      </c>
      <c r="B34" s="183">
        <v>2019</v>
      </c>
      <c r="C34" s="34" t="s">
        <v>1</v>
      </c>
      <c r="F34" t="s">
        <v>1772</v>
      </c>
      <c r="G34" s="178" t="s">
        <v>1644</v>
      </c>
      <c r="H34" s="26" t="str">
        <f t="shared" si="0"/>
        <v>2019;II;;;    11.2</v>
      </c>
      <c r="J34" s="56"/>
      <c r="K34" t="s">
        <v>1697</v>
      </c>
      <c r="L34">
        <v>9.1</v>
      </c>
      <c r="M34">
        <v>8.5</v>
      </c>
      <c r="N34">
        <v>6.9</v>
      </c>
    </row>
    <row r="35" spans="1:14" x14ac:dyDescent="0.35">
      <c r="B35" s="183"/>
      <c r="C35" s="54" t="s">
        <v>2</v>
      </c>
      <c r="F35" t="s">
        <v>1799</v>
      </c>
      <c r="G35" s="178" t="s">
        <v>1644</v>
      </c>
      <c r="H35" s="26" t="str">
        <f t="shared" si="0"/>
        <v>;III;;;     8.1</v>
      </c>
      <c r="J35" s="56"/>
      <c r="K35" s="56"/>
      <c r="L35" s="56"/>
      <c r="M35" s="56"/>
      <c r="N35" s="56"/>
    </row>
    <row r="36" spans="1:14" x14ac:dyDescent="0.35">
      <c r="B36" s="183"/>
      <c r="C36" s="108" t="s">
        <v>3</v>
      </c>
      <c r="F36" t="s">
        <v>1800</v>
      </c>
      <c r="G36" s="178" t="s">
        <v>1644</v>
      </c>
      <c r="H36" s="26" t="str">
        <f t="shared" si="0"/>
        <v>;IV;;;    -1.9</v>
      </c>
      <c r="J36" s="56"/>
      <c r="K36" s="56"/>
      <c r="L36" s="56"/>
      <c r="M36" s="56"/>
      <c r="N36" s="56"/>
    </row>
    <row r="37" spans="1:14" x14ac:dyDescent="0.35">
      <c r="B37" s="183">
        <v>2020</v>
      </c>
      <c r="C37" s="34" t="s">
        <v>0</v>
      </c>
      <c r="F37" t="s">
        <v>1801</v>
      </c>
      <c r="G37" s="178" t="s">
        <v>1644</v>
      </c>
      <c r="H37" s="26" t="str">
        <f t="shared" si="0"/>
        <v>2020;I;;;     6.9</v>
      </c>
      <c r="J37" s="56"/>
      <c r="K37" s="56"/>
      <c r="L37" s="57"/>
      <c r="M37" s="57"/>
      <c r="N37" s="57"/>
    </row>
    <row r="38" spans="1:14" x14ac:dyDescent="0.35">
      <c r="C38" s="216" t="s">
        <v>1</v>
      </c>
      <c r="F38" t="s">
        <v>1802</v>
      </c>
      <c r="G38" s="178" t="s">
        <v>1644</v>
      </c>
      <c r="H38" s="26" t="str">
        <f t="shared" si="0"/>
        <v>;II;;;    -2.3</v>
      </c>
      <c r="J38" s="56"/>
      <c r="K38" s="56"/>
      <c r="L38" s="57"/>
      <c r="M38" s="57"/>
      <c r="N38" s="57"/>
    </row>
    <row r="39" spans="1:14" x14ac:dyDescent="0.35">
      <c r="C39" s="230" t="s">
        <v>2</v>
      </c>
      <c r="F39" t="s">
        <v>1803</v>
      </c>
      <c r="G39" s="178" t="s">
        <v>1644</v>
      </c>
      <c r="H39" s="26" t="str">
        <f t="shared" si="0"/>
        <v>;III;;;     0.5</v>
      </c>
      <c r="J39" s="56"/>
      <c r="K39" s="56"/>
      <c r="L39" s="57"/>
      <c r="M39" s="57"/>
      <c r="N39" s="57"/>
    </row>
    <row r="40" spans="1:14" x14ac:dyDescent="0.35">
      <c r="B40" s="188" t="s">
        <v>7</v>
      </c>
      <c r="C40" s="34"/>
      <c r="J40" s="56"/>
      <c r="K40" s="56"/>
      <c r="L40" s="57"/>
      <c r="M40" s="57"/>
      <c r="N40" s="57"/>
    </row>
    <row r="41" spans="1:14" x14ac:dyDescent="0.35">
      <c r="B41" s="183"/>
      <c r="C41" s="34"/>
      <c r="J41" s="56"/>
      <c r="K41" s="56"/>
      <c r="L41" s="57"/>
      <c r="M41" s="57"/>
      <c r="N41" s="57"/>
    </row>
    <row r="42" spans="1:14" x14ac:dyDescent="0.35">
      <c r="B42" s="183"/>
      <c r="C42" s="34"/>
      <c r="J42" s="56"/>
      <c r="K42" s="56"/>
      <c r="L42" s="57"/>
      <c r="M42" s="57"/>
      <c r="N42" s="57"/>
    </row>
    <row r="43" spans="1:14" x14ac:dyDescent="0.35">
      <c r="B43" s="183"/>
      <c r="C43" s="54"/>
      <c r="J43" s="56"/>
      <c r="K43" s="56"/>
      <c r="L43" s="57"/>
      <c r="M43" s="57"/>
      <c r="N43" s="57"/>
    </row>
    <row r="44" spans="1:14" x14ac:dyDescent="0.35">
      <c r="B44" s="183"/>
      <c r="C44" s="108"/>
    </row>
    <row r="45" spans="1:14" x14ac:dyDescent="0.35">
      <c r="B45" s="183"/>
      <c r="C45" s="34"/>
    </row>
    <row r="46" spans="1:14" x14ac:dyDescent="0.35">
      <c r="C46" s="216"/>
    </row>
  </sheetData>
  <hyperlinks>
    <hyperlink ref="J5" display="Conjunctuurenquête Nederland; kwartaal, bedrijfstakken"/>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65"/>
  <sheetViews>
    <sheetView topLeftCell="B85" workbookViewId="0">
      <selection activeCell="C139" sqref="C139"/>
    </sheetView>
  </sheetViews>
  <sheetFormatPr defaultRowHeight="12.5" x14ac:dyDescent="0.25"/>
  <cols>
    <col min="1" max="1" width="17.26953125" customWidth="1"/>
    <col min="2" max="2" width="19.7265625" bestFit="1" customWidth="1"/>
    <col min="3" max="3" width="23.26953125" customWidth="1"/>
    <col min="4" max="4" width="19.1796875" customWidth="1"/>
    <col min="5" max="5" width="19.7265625" customWidth="1"/>
    <col min="6" max="6" width="17.54296875" customWidth="1"/>
    <col min="7" max="7" width="22.1796875" customWidth="1"/>
    <col min="8" max="8" width="26.26953125" customWidth="1"/>
  </cols>
  <sheetData>
    <row r="1" spans="1:12" x14ac:dyDescent="0.25">
      <c r="A1" s="7" t="s">
        <v>1744</v>
      </c>
      <c r="D1" s="7" t="s">
        <v>1751</v>
      </c>
      <c r="I1" s="42"/>
      <c r="J1" s="42"/>
      <c r="K1" s="42"/>
    </row>
    <row r="2" spans="1:12" ht="14.5" x14ac:dyDescent="0.35">
      <c r="A2" s="220" t="s">
        <v>1737</v>
      </c>
      <c r="B2" s="220"/>
      <c r="C2" s="220"/>
      <c r="D2" s="220" t="s">
        <v>1745</v>
      </c>
      <c r="E2" s="220"/>
      <c r="F2" s="220"/>
      <c r="I2" s="42"/>
      <c r="J2" s="42"/>
      <c r="K2" s="42"/>
    </row>
    <row r="3" spans="1:12" ht="14.5" x14ac:dyDescent="0.35">
      <c r="A3" s="220"/>
      <c r="B3" s="220"/>
      <c r="C3" s="220"/>
      <c r="D3" s="220"/>
      <c r="E3" s="220"/>
      <c r="F3" s="220"/>
      <c r="I3" s="42"/>
      <c r="J3" s="42"/>
      <c r="K3" s="42"/>
    </row>
    <row r="4" spans="1:12" ht="14.5" x14ac:dyDescent="0.35">
      <c r="A4" s="220"/>
      <c r="B4" s="220"/>
      <c r="C4" s="220" t="s">
        <v>1006</v>
      </c>
      <c r="D4" s="220"/>
      <c r="E4" s="220"/>
      <c r="F4" s="220" t="s">
        <v>1006</v>
      </c>
      <c r="I4" s="203"/>
      <c r="J4" s="42"/>
      <c r="K4" s="42"/>
    </row>
    <row r="5" spans="1:12" ht="14.5" x14ac:dyDescent="0.35">
      <c r="A5" s="220"/>
      <c r="B5" s="220"/>
      <c r="C5" s="220" t="s">
        <v>1738</v>
      </c>
      <c r="D5" s="220"/>
      <c r="E5" s="220"/>
      <c r="F5" s="220" t="s">
        <v>1746</v>
      </c>
    </row>
    <row r="6" spans="1:12" ht="14.5" x14ac:dyDescent="0.35">
      <c r="A6" s="220" t="s">
        <v>5</v>
      </c>
      <c r="B6" s="220" t="s">
        <v>1739</v>
      </c>
      <c r="C6" s="220" t="s">
        <v>95</v>
      </c>
      <c r="D6" s="220" t="s">
        <v>5</v>
      </c>
      <c r="E6" s="220" t="s">
        <v>1739</v>
      </c>
      <c r="F6" s="220" t="s">
        <v>95</v>
      </c>
      <c r="G6" s="28"/>
      <c r="H6" s="178" t="s">
        <v>1644</v>
      </c>
      <c r="I6" s="7" t="s">
        <v>274</v>
      </c>
      <c r="K6" s="7" t="s">
        <v>273</v>
      </c>
      <c r="L6" s="96" t="str">
        <f>G6&amp;H6&amp;H6&amp;I6&amp;H6&amp;K6</f>
        <v>;;Oprichtingen;Opheffingen</v>
      </c>
    </row>
    <row r="7" spans="1:12" ht="14.5" x14ac:dyDescent="0.35">
      <c r="A7" s="220" t="s">
        <v>256</v>
      </c>
      <c r="B7" s="220" t="s">
        <v>28</v>
      </c>
      <c r="C7" s="220">
        <v>220</v>
      </c>
      <c r="D7" s="220" t="s">
        <v>256</v>
      </c>
      <c r="E7" s="220" t="s">
        <v>28</v>
      </c>
      <c r="F7" s="220">
        <v>90</v>
      </c>
      <c r="G7" s="220">
        <v>2007</v>
      </c>
      <c r="H7" s="178" t="s">
        <v>1644</v>
      </c>
      <c r="I7" s="220">
        <v>160</v>
      </c>
      <c r="J7" s="96"/>
      <c r="K7" s="220">
        <v>90</v>
      </c>
      <c r="L7" s="96" t="str">
        <f t="shared" ref="L7:L10" si="0">G7&amp;H7&amp;H7&amp;I7&amp;H7&amp;K7</f>
        <v>2007;;160;90</v>
      </c>
    </row>
    <row r="8" spans="1:12" ht="14.5" x14ac:dyDescent="0.35">
      <c r="A8" s="220" t="s">
        <v>257</v>
      </c>
      <c r="B8" s="220" t="s">
        <v>28</v>
      </c>
      <c r="C8" s="220">
        <v>290</v>
      </c>
      <c r="D8" s="220" t="s">
        <v>257</v>
      </c>
      <c r="E8" s="220" t="s">
        <v>28</v>
      </c>
      <c r="F8" s="220">
        <v>65</v>
      </c>
      <c r="G8" s="220"/>
      <c r="H8" s="178" t="s">
        <v>1644</v>
      </c>
      <c r="I8" s="220">
        <v>255</v>
      </c>
      <c r="J8" s="96"/>
      <c r="K8" s="220">
        <v>70</v>
      </c>
      <c r="L8" s="96" t="str">
        <f t="shared" si="0"/>
        <v>;;255;70</v>
      </c>
    </row>
    <row r="9" spans="1:12" ht="14.5" x14ac:dyDescent="0.35">
      <c r="A9" s="220" t="s">
        <v>258</v>
      </c>
      <c r="B9" s="220" t="s">
        <v>28</v>
      </c>
      <c r="C9" s="220">
        <v>260</v>
      </c>
      <c r="D9" s="220" t="s">
        <v>258</v>
      </c>
      <c r="E9" s="220" t="s">
        <v>28</v>
      </c>
      <c r="F9" s="220">
        <v>55</v>
      </c>
      <c r="G9" s="220"/>
      <c r="H9" s="178" t="s">
        <v>1644</v>
      </c>
      <c r="I9" s="220">
        <v>245</v>
      </c>
      <c r="J9" s="96"/>
      <c r="K9" s="220">
        <v>45</v>
      </c>
      <c r="L9" s="96" t="str">
        <f t="shared" si="0"/>
        <v>;;245;45</v>
      </c>
    </row>
    <row r="10" spans="1:12" ht="14.5" x14ac:dyDescent="0.35">
      <c r="A10" s="220" t="s">
        <v>259</v>
      </c>
      <c r="B10" s="220" t="s">
        <v>28</v>
      </c>
      <c r="C10" s="220">
        <v>180</v>
      </c>
      <c r="D10" s="220" t="s">
        <v>259</v>
      </c>
      <c r="E10" s="220" t="s">
        <v>28</v>
      </c>
      <c r="F10" s="220">
        <v>65</v>
      </c>
      <c r="G10" s="220"/>
      <c r="H10" s="178" t="s">
        <v>1644</v>
      </c>
      <c r="I10" s="220">
        <v>165</v>
      </c>
      <c r="J10" s="96"/>
      <c r="K10" s="220">
        <v>65</v>
      </c>
      <c r="L10" s="96" t="str">
        <f t="shared" si="0"/>
        <v>;;165;65</v>
      </c>
    </row>
    <row r="11" spans="1:12" ht="14.5" x14ac:dyDescent="0.35">
      <c r="A11" s="220" t="s">
        <v>260</v>
      </c>
      <c r="B11" s="220" t="s">
        <v>28</v>
      </c>
      <c r="C11" s="220">
        <v>120</v>
      </c>
      <c r="D11" s="220" t="s">
        <v>260</v>
      </c>
      <c r="E11" s="220" t="s">
        <v>28</v>
      </c>
      <c r="F11" s="220">
        <v>90</v>
      </c>
      <c r="I11" s="203"/>
      <c r="J11" s="42"/>
      <c r="K11" s="42"/>
    </row>
    <row r="12" spans="1:12" ht="14.5" x14ac:dyDescent="0.35">
      <c r="A12" s="220" t="s">
        <v>261</v>
      </c>
      <c r="B12" s="220" t="s">
        <v>28</v>
      </c>
      <c r="C12" s="220">
        <v>265</v>
      </c>
      <c r="D12" s="220" t="s">
        <v>261</v>
      </c>
      <c r="E12" s="220" t="s">
        <v>28</v>
      </c>
      <c r="F12" s="220">
        <v>90</v>
      </c>
      <c r="I12" s="203"/>
      <c r="J12" s="42"/>
      <c r="K12" s="42"/>
    </row>
    <row r="13" spans="1:12" ht="14.5" x14ac:dyDescent="0.35">
      <c r="A13" s="220" t="s">
        <v>262</v>
      </c>
      <c r="B13" s="220" t="s">
        <v>28</v>
      </c>
      <c r="C13" s="220">
        <v>230</v>
      </c>
      <c r="D13" s="220" t="s">
        <v>262</v>
      </c>
      <c r="E13" s="220" t="s">
        <v>28</v>
      </c>
      <c r="F13" s="220">
        <v>60</v>
      </c>
      <c r="I13" s="203"/>
      <c r="J13" s="42"/>
      <c r="K13" s="42"/>
    </row>
    <row r="14" spans="1:12" ht="14.5" x14ac:dyDescent="0.35">
      <c r="A14" s="220" t="s">
        <v>263</v>
      </c>
      <c r="B14" s="220" t="s">
        <v>28</v>
      </c>
      <c r="C14" s="220">
        <v>180</v>
      </c>
      <c r="D14" s="220" t="s">
        <v>263</v>
      </c>
      <c r="E14" s="220" t="s">
        <v>28</v>
      </c>
      <c r="F14" s="220">
        <v>75</v>
      </c>
      <c r="I14" s="203"/>
      <c r="J14" s="42"/>
      <c r="K14" s="42"/>
    </row>
    <row r="15" spans="1:12" ht="14.5" x14ac:dyDescent="0.35">
      <c r="A15" s="220" t="s">
        <v>264</v>
      </c>
      <c r="B15" s="220" t="s">
        <v>28</v>
      </c>
      <c r="C15" s="220">
        <v>120</v>
      </c>
      <c r="D15" s="220" t="s">
        <v>264</v>
      </c>
      <c r="E15" s="220" t="s">
        <v>28</v>
      </c>
      <c r="F15" s="220">
        <v>110</v>
      </c>
      <c r="I15" s="203"/>
      <c r="J15" s="42"/>
      <c r="K15" s="42"/>
    </row>
    <row r="16" spans="1:12" ht="14.5" x14ac:dyDescent="0.35">
      <c r="A16" s="220" t="s">
        <v>265</v>
      </c>
      <c r="B16" s="220" t="s">
        <v>28</v>
      </c>
      <c r="C16" s="220">
        <v>240</v>
      </c>
      <c r="D16" s="220" t="s">
        <v>265</v>
      </c>
      <c r="E16" s="220" t="s">
        <v>28</v>
      </c>
      <c r="F16" s="220">
        <v>105</v>
      </c>
      <c r="I16" s="203"/>
      <c r="J16" s="42"/>
      <c r="K16" s="42"/>
    </row>
    <row r="17" spans="1:11" ht="14.5" x14ac:dyDescent="0.35">
      <c r="A17" s="220" t="s">
        <v>266</v>
      </c>
      <c r="B17" s="220" t="s">
        <v>28</v>
      </c>
      <c r="C17" s="220">
        <v>180</v>
      </c>
      <c r="D17" s="220" t="s">
        <v>266</v>
      </c>
      <c r="E17" s="220" t="s">
        <v>28</v>
      </c>
      <c r="F17" s="220">
        <v>75</v>
      </c>
      <c r="I17" s="203"/>
      <c r="J17" s="42"/>
      <c r="K17" s="42"/>
    </row>
    <row r="18" spans="1:11" ht="14.5" x14ac:dyDescent="0.35">
      <c r="A18" s="220" t="s">
        <v>267</v>
      </c>
      <c r="B18" s="220" t="s">
        <v>28</v>
      </c>
      <c r="C18" s="220">
        <v>180</v>
      </c>
      <c r="D18" s="220" t="s">
        <v>267</v>
      </c>
      <c r="E18" s="220" t="s">
        <v>28</v>
      </c>
      <c r="F18" s="220">
        <v>85</v>
      </c>
      <c r="I18" s="203"/>
      <c r="J18" s="42"/>
      <c r="K18" s="42"/>
    </row>
    <row r="19" spans="1:11" ht="14.5" x14ac:dyDescent="0.35">
      <c r="A19" s="220" t="s">
        <v>183</v>
      </c>
      <c r="B19" s="220" t="s">
        <v>28</v>
      </c>
      <c r="C19" s="220">
        <v>85</v>
      </c>
      <c r="D19" s="220" t="s">
        <v>183</v>
      </c>
      <c r="E19" s="220" t="s">
        <v>28</v>
      </c>
      <c r="F19" s="220">
        <v>55</v>
      </c>
      <c r="I19" s="203"/>
      <c r="J19" s="42"/>
      <c r="K19" s="42"/>
    </row>
    <row r="20" spans="1:11" ht="14.5" x14ac:dyDescent="0.35">
      <c r="A20" s="220" t="s">
        <v>184</v>
      </c>
      <c r="B20" s="220" t="s">
        <v>28</v>
      </c>
      <c r="C20" s="220">
        <v>215</v>
      </c>
      <c r="D20" s="220" t="s">
        <v>184</v>
      </c>
      <c r="E20" s="220" t="s">
        <v>28</v>
      </c>
      <c r="F20" s="220">
        <v>145</v>
      </c>
      <c r="I20" s="203"/>
      <c r="J20" s="42"/>
      <c r="K20" s="42"/>
    </row>
    <row r="21" spans="1:11" ht="14.5" x14ac:dyDescent="0.35">
      <c r="A21" s="220" t="s">
        <v>185</v>
      </c>
      <c r="B21" s="220" t="s">
        <v>28</v>
      </c>
      <c r="C21" s="220">
        <v>205</v>
      </c>
      <c r="D21" s="220" t="s">
        <v>185</v>
      </c>
      <c r="E21" s="220" t="s">
        <v>28</v>
      </c>
      <c r="F21" s="220">
        <v>70</v>
      </c>
      <c r="I21" s="203"/>
      <c r="J21" s="42"/>
      <c r="K21" s="42"/>
    </row>
    <row r="22" spans="1:11" ht="14.5" x14ac:dyDescent="0.35">
      <c r="A22" s="220" t="s">
        <v>186</v>
      </c>
      <c r="B22" s="220" t="s">
        <v>28</v>
      </c>
      <c r="C22" s="220">
        <v>155</v>
      </c>
      <c r="D22" s="220" t="s">
        <v>186</v>
      </c>
      <c r="E22" s="220" t="s">
        <v>28</v>
      </c>
      <c r="F22" s="220">
        <v>70</v>
      </c>
      <c r="I22" s="203"/>
      <c r="J22" s="42"/>
      <c r="K22" s="42"/>
    </row>
    <row r="23" spans="1:11" ht="14.5" x14ac:dyDescent="0.35">
      <c r="A23" s="220" t="s">
        <v>178</v>
      </c>
      <c r="B23" s="220" t="s">
        <v>28</v>
      </c>
      <c r="C23" s="220">
        <v>130</v>
      </c>
      <c r="D23" s="220" t="s">
        <v>178</v>
      </c>
      <c r="E23" s="220" t="s">
        <v>28</v>
      </c>
      <c r="F23" s="220">
        <v>110</v>
      </c>
      <c r="I23" s="203"/>
      <c r="J23" s="42"/>
      <c r="K23" s="42"/>
    </row>
    <row r="24" spans="1:11" ht="14.5" x14ac:dyDescent="0.35">
      <c r="A24" s="220" t="s">
        <v>179</v>
      </c>
      <c r="B24" s="220" t="s">
        <v>28</v>
      </c>
      <c r="C24" s="220">
        <v>220</v>
      </c>
      <c r="D24" s="220" t="s">
        <v>179</v>
      </c>
      <c r="E24" s="220" t="s">
        <v>28</v>
      </c>
      <c r="F24" s="220">
        <v>95</v>
      </c>
      <c r="I24" s="203"/>
      <c r="J24" s="42"/>
      <c r="K24" s="42"/>
    </row>
    <row r="25" spans="1:11" ht="14.5" x14ac:dyDescent="0.35">
      <c r="A25" s="220" t="s">
        <v>180</v>
      </c>
      <c r="B25" s="220" t="s">
        <v>28</v>
      </c>
      <c r="C25" s="220">
        <v>230</v>
      </c>
      <c r="D25" s="220" t="s">
        <v>180</v>
      </c>
      <c r="E25" s="220" t="s">
        <v>28</v>
      </c>
      <c r="F25" s="220">
        <v>60</v>
      </c>
      <c r="I25" s="203"/>
      <c r="J25" s="42"/>
      <c r="K25" s="42"/>
    </row>
    <row r="26" spans="1:11" ht="14.5" x14ac:dyDescent="0.35">
      <c r="A26" s="220" t="s">
        <v>181</v>
      </c>
      <c r="B26" s="220" t="s">
        <v>28</v>
      </c>
      <c r="C26" s="220">
        <v>165</v>
      </c>
      <c r="D26" s="220" t="s">
        <v>181</v>
      </c>
      <c r="E26" s="220" t="s">
        <v>28</v>
      </c>
      <c r="F26" s="220">
        <v>75</v>
      </c>
      <c r="I26" s="203"/>
      <c r="J26" s="42"/>
      <c r="K26" s="42"/>
    </row>
    <row r="27" spans="1:11" ht="14.5" x14ac:dyDescent="0.35">
      <c r="A27" s="220" t="s">
        <v>132</v>
      </c>
      <c r="B27" s="220" t="s">
        <v>28</v>
      </c>
      <c r="C27" s="220">
        <v>130</v>
      </c>
      <c r="D27" s="220" t="s">
        <v>132</v>
      </c>
      <c r="E27" s="220" t="s">
        <v>28</v>
      </c>
      <c r="F27" s="220">
        <v>105</v>
      </c>
      <c r="I27" s="203"/>
      <c r="J27" s="42"/>
      <c r="K27" s="42"/>
    </row>
    <row r="28" spans="1:11" ht="14.5" x14ac:dyDescent="0.35">
      <c r="A28" s="220" t="s">
        <v>131</v>
      </c>
      <c r="B28" s="220" t="s">
        <v>28</v>
      </c>
      <c r="C28" s="220">
        <v>275</v>
      </c>
      <c r="D28" s="220" t="s">
        <v>131</v>
      </c>
      <c r="E28" s="220" t="s">
        <v>28</v>
      </c>
      <c r="F28" s="220">
        <v>120</v>
      </c>
      <c r="I28" s="203"/>
      <c r="J28" s="42"/>
      <c r="K28" s="42"/>
    </row>
    <row r="29" spans="1:11" ht="14.5" x14ac:dyDescent="0.35">
      <c r="A29" s="220" t="s">
        <v>130</v>
      </c>
      <c r="B29" s="220" t="s">
        <v>28</v>
      </c>
      <c r="C29" s="220">
        <v>205</v>
      </c>
      <c r="D29" s="220" t="s">
        <v>130</v>
      </c>
      <c r="E29" s="220" t="s">
        <v>28</v>
      </c>
      <c r="F29" s="220">
        <v>80</v>
      </c>
      <c r="I29" s="203"/>
      <c r="J29" s="42"/>
      <c r="K29" s="42"/>
    </row>
    <row r="30" spans="1:11" ht="14.5" x14ac:dyDescent="0.35">
      <c r="A30" s="220" t="s">
        <v>129</v>
      </c>
      <c r="B30" s="220" t="s">
        <v>28</v>
      </c>
      <c r="C30" s="220">
        <v>100</v>
      </c>
      <c r="D30" s="220" t="s">
        <v>129</v>
      </c>
      <c r="E30" s="220" t="s">
        <v>28</v>
      </c>
      <c r="F30" s="220">
        <v>90</v>
      </c>
      <c r="I30" s="203"/>
      <c r="J30" s="42"/>
      <c r="K30" s="42"/>
    </row>
    <row r="31" spans="1:11" ht="14.5" x14ac:dyDescent="0.35">
      <c r="A31" s="220" t="s">
        <v>10</v>
      </c>
      <c r="B31" s="220" t="s">
        <v>28</v>
      </c>
      <c r="C31" s="220">
        <v>115</v>
      </c>
      <c r="D31" s="220" t="s">
        <v>10</v>
      </c>
      <c r="E31" s="220" t="s">
        <v>28</v>
      </c>
      <c r="F31" s="220">
        <v>95</v>
      </c>
      <c r="I31" s="203"/>
      <c r="J31" s="42"/>
      <c r="K31" s="42"/>
    </row>
    <row r="32" spans="1:11" ht="14.5" x14ac:dyDescent="0.35">
      <c r="A32" s="220" t="s">
        <v>11</v>
      </c>
      <c r="B32" s="220" t="s">
        <v>28</v>
      </c>
      <c r="C32" s="220">
        <v>170</v>
      </c>
      <c r="D32" s="220" t="s">
        <v>11</v>
      </c>
      <c r="E32" s="220" t="s">
        <v>28</v>
      </c>
      <c r="F32" s="220">
        <v>70</v>
      </c>
      <c r="I32" s="42"/>
      <c r="J32" s="42"/>
      <c r="K32" s="42"/>
    </row>
    <row r="33" spans="1:11" ht="14.5" x14ac:dyDescent="0.35">
      <c r="A33" s="220" t="s">
        <v>12</v>
      </c>
      <c r="B33" s="220" t="s">
        <v>28</v>
      </c>
      <c r="C33" s="220">
        <v>225</v>
      </c>
      <c r="D33" s="220" t="s">
        <v>12</v>
      </c>
      <c r="E33" s="220" t="s">
        <v>28</v>
      </c>
      <c r="F33" s="220">
        <v>95</v>
      </c>
      <c r="I33" s="42"/>
      <c r="J33" s="42"/>
      <c r="K33" s="42"/>
    </row>
    <row r="34" spans="1:11" ht="14.5" x14ac:dyDescent="0.35">
      <c r="A34" s="220" t="s">
        <v>13</v>
      </c>
      <c r="B34" s="220" t="s">
        <v>28</v>
      </c>
      <c r="C34" s="220">
        <v>150</v>
      </c>
      <c r="D34" s="220" t="s">
        <v>13</v>
      </c>
      <c r="E34" s="220" t="s">
        <v>28</v>
      </c>
      <c r="F34" s="220">
        <v>90</v>
      </c>
      <c r="I34" s="42"/>
      <c r="J34" s="42"/>
      <c r="K34" s="42"/>
    </row>
    <row r="35" spans="1:11" ht="14.5" x14ac:dyDescent="0.35">
      <c r="A35" s="220" t="s">
        <v>104</v>
      </c>
      <c r="B35" s="220" t="s">
        <v>28</v>
      </c>
      <c r="C35" s="220">
        <v>150</v>
      </c>
      <c r="D35" s="220" t="s">
        <v>104</v>
      </c>
      <c r="E35" s="220" t="s">
        <v>28</v>
      </c>
      <c r="F35" s="220">
        <v>95</v>
      </c>
      <c r="I35" s="42"/>
      <c r="J35" s="42"/>
      <c r="K35" s="42"/>
    </row>
    <row r="36" spans="1:11" ht="14.5" x14ac:dyDescent="0.35">
      <c r="A36" s="220" t="s">
        <v>105</v>
      </c>
      <c r="B36" s="220" t="s">
        <v>28</v>
      </c>
      <c r="C36" s="220">
        <v>225</v>
      </c>
      <c r="D36" s="220" t="s">
        <v>105</v>
      </c>
      <c r="E36" s="220" t="s">
        <v>28</v>
      </c>
      <c r="F36" s="220">
        <v>110</v>
      </c>
      <c r="I36" s="42"/>
      <c r="J36" s="42"/>
      <c r="K36" s="42"/>
    </row>
    <row r="37" spans="1:11" ht="14.5" x14ac:dyDescent="0.35">
      <c r="A37" s="220" t="s">
        <v>106</v>
      </c>
      <c r="B37" s="220" t="s">
        <v>28</v>
      </c>
      <c r="C37" s="220">
        <v>235</v>
      </c>
      <c r="D37" s="220" t="s">
        <v>106</v>
      </c>
      <c r="E37" s="220" t="s">
        <v>28</v>
      </c>
      <c r="F37" s="220">
        <v>60</v>
      </c>
      <c r="I37" s="42"/>
      <c r="J37" s="42"/>
      <c r="K37" s="42"/>
    </row>
    <row r="38" spans="1:11" ht="14.5" x14ac:dyDescent="0.35">
      <c r="A38" s="220" t="s">
        <v>107</v>
      </c>
      <c r="B38" s="220" t="s">
        <v>28</v>
      </c>
      <c r="C38" s="220">
        <v>130</v>
      </c>
      <c r="D38" s="220" t="s">
        <v>107</v>
      </c>
      <c r="E38" s="220" t="s">
        <v>28</v>
      </c>
      <c r="F38" s="220">
        <v>60</v>
      </c>
      <c r="I38" s="42"/>
      <c r="J38" s="42"/>
      <c r="K38" s="42"/>
    </row>
    <row r="39" spans="1:11" ht="14.5" x14ac:dyDescent="0.35">
      <c r="A39" s="220" t="s">
        <v>108</v>
      </c>
      <c r="B39" s="220" t="s">
        <v>28</v>
      </c>
      <c r="C39" s="220">
        <v>160</v>
      </c>
      <c r="D39" s="220" t="s">
        <v>108</v>
      </c>
      <c r="E39" s="220" t="s">
        <v>28</v>
      </c>
      <c r="F39" s="220">
        <v>90</v>
      </c>
      <c r="I39" s="42"/>
      <c r="J39" s="42"/>
      <c r="K39" s="42"/>
    </row>
    <row r="40" spans="1:11" ht="14.5" x14ac:dyDescent="0.35">
      <c r="A40" s="220" t="s">
        <v>109</v>
      </c>
      <c r="B40" s="220" t="s">
        <v>28</v>
      </c>
      <c r="C40" s="220">
        <v>255</v>
      </c>
      <c r="D40" s="220" t="s">
        <v>109</v>
      </c>
      <c r="E40" s="220" t="s">
        <v>28</v>
      </c>
      <c r="F40" s="220">
        <v>70</v>
      </c>
      <c r="I40" s="42"/>
      <c r="J40" s="42"/>
      <c r="K40" s="42"/>
    </row>
    <row r="41" spans="1:11" ht="14.5" x14ac:dyDescent="0.35">
      <c r="A41" s="220" t="s">
        <v>223</v>
      </c>
      <c r="B41" s="220" t="s">
        <v>28</v>
      </c>
      <c r="C41" s="220">
        <v>245</v>
      </c>
      <c r="D41" s="220" t="s">
        <v>223</v>
      </c>
      <c r="E41" s="220" t="s">
        <v>28</v>
      </c>
      <c r="F41" s="220">
        <v>45</v>
      </c>
      <c r="I41" s="42"/>
      <c r="J41" s="42"/>
      <c r="K41" s="42"/>
    </row>
    <row r="42" spans="1:11" ht="14.5" x14ac:dyDescent="0.35">
      <c r="A42" s="220" t="s">
        <v>288</v>
      </c>
      <c r="B42" s="220" t="s">
        <v>28</v>
      </c>
      <c r="C42" s="220">
        <v>165</v>
      </c>
      <c r="D42" s="220" t="s">
        <v>288</v>
      </c>
      <c r="E42" s="220" t="s">
        <v>28</v>
      </c>
      <c r="F42" s="220">
        <v>65</v>
      </c>
      <c r="I42" s="42"/>
      <c r="J42" s="42"/>
      <c r="K42" s="42"/>
    </row>
    <row r="43" spans="1:11" ht="14.5" x14ac:dyDescent="0.35">
      <c r="A43" s="220" t="s">
        <v>295</v>
      </c>
      <c r="B43" s="220" t="s">
        <v>28</v>
      </c>
      <c r="C43" s="220">
        <v>135</v>
      </c>
      <c r="D43" s="220" t="s">
        <v>295</v>
      </c>
      <c r="E43" s="220" t="s">
        <v>28</v>
      </c>
      <c r="F43" s="220">
        <v>100</v>
      </c>
      <c r="I43" s="42"/>
      <c r="J43" s="42"/>
      <c r="K43" s="42"/>
    </row>
    <row r="44" spans="1:11" ht="14.5" x14ac:dyDescent="0.35">
      <c r="A44" s="220" t="s">
        <v>303</v>
      </c>
      <c r="B44" s="220" t="s">
        <v>28</v>
      </c>
      <c r="C44" s="220">
        <v>240</v>
      </c>
      <c r="D44" s="220" t="s">
        <v>303</v>
      </c>
      <c r="E44" s="220" t="s">
        <v>28</v>
      </c>
      <c r="F44" s="220">
        <v>70</v>
      </c>
      <c r="I44" s="42"/>
      <c r="J44" s="42"/>
      <c r="K44" s="42"/>
    </row>
    <row r="45" spans="1:11" ht="14.5" x14ac:dyDescent="0.35">
      <c r="A45" s="220" t="s">
        <v>530</v>
      </c>
      <c r="B45" s="220" t="s">
        <v>28</v>
      </c>
      <c r="C45" s="220">
        <v>225</v>
      </c>
      <c r="D45" s="220" t="s">
        <v>530</v>
      </c>
      <c r="E45" s="220" t="s">
        <v>28</v>
      </c>
      <c r="F45" s="220">
        <v>70</v>
      </c>
      <c r="I45" s="42"/>
      <c r="J45" s="42"/>
      <c r="K45" s="42"/>
    </row>
    <row r="46" spans="1:11" ht="14.5" x14ac:dyDescent="0.35">
      <c r="A46" s="220" t="s">
        <v>538</v>
      </c>
      <c r="B46" s="220" t="s">
        <v>28</v>
      </c>
      <c r="C46" s="220">
        <v>160</v>
      </c>
      <c r="D46" s="220" t="s">
        <v>538</v>
      </c>
      <c r="E46" s="220" t="s">
        <v>28</v>
      </c>
      <c r="F46" s="220">
        <v>110</v>
      </c>
      <c r="I46" s="42"/>
      <c r="J46" s="42"/>
      <c r="K46" s="42"/>
    </row>
    <row r="47" spans="1:11" ht="14.5" x14ac:dyDescent="0.35">
      <c r="A47" s="220" t="s">
        <v>578</v>
      </c>
      <c r="B47" s="220" t="s">
        <v>28</v>
      </c>
      <c r="C47" s="220">
        <v>160</v>
      </c>
      <c r="D47" s="220" t="s">
        <v>578</v>
      </c>
      <c r="E47" s="220" t="s">
        <v>28</v>
      </c>
      <c r="F47" s="220">
        <v>105</v>
      </c>
      <c r="G47" s="42"/>
      <c r="H47" s="42"/>
      <c r="I47" s="42"/>
      <c r="J47" s="42"/>
      <c r="K47" s="42"/>
    </row>
    <row r="48" spans="1:11" ht="14.5" x14ac:dyDescent="0.35">
      <c r="A48" s="220" t="s">
        <v>596</v>
      </c>
      <c r="B48" s="220" t="s">
        <v>28</v>
      </c>
      <c r="C48" s="220">
        <v>195</v>
      </c>
      <c r="D48" s="220" t="s">
        <v>596</v>
      </c>
      <c r="E48" s="220" t="s">
        <v>28</v>
      </c>
      <c r="F48" s="220">
        <v>75</v>
      </c>
      <c r="G48" s="42"/>
      <c r="H48" s="42"/>
      <c r="I48" s="42"/>
      <c r="J48" s="42"/>
      <c r="K48" s="42"/>
    </row>
    <row r="49" spans="1:6" ht="14.5" x14ac:dyDescent="0.35">
      <c r="A49" s="220" t="s">
        <v>623</v>
      </c>
      <c r="B49" s="220" t="s">
        <v>28</v>
      </c>
      <c r="C49" s="220">
        <v>220</v>
      </c>
      <c r="D49" s="220" t="s">
        <v>623</v>
      </c>
      <c r="E49" s="220" t="s">
        <v>28</v>
      </c>
      <c r="F49" s="220">
        <v>60</v>
      </c>
    </row>
    <row r="50" spans="1:6" ht="14.5" x14ac:dyDescent="0.35">
      <c r="A50" s="220" t="s">
        <v>985</v>
      </c>
      <c r="B50" s="220" t="s">
        <v>28</v>
      </c>
      <c r="C50" s="220">
        <v>170</v>
      </c>
      <c r="D50" s="220" t="s">
        <v>985</v>
      </c>
      <c r="E50" s="220" t="s">
        <v>28</v>
      </c>
      <c r="F50" s="220">
        <v>75</v>
      </c>
    </row>
    <row r="51" spans="1:6" ht="14.5" x14ac:dyDescent="0.35">
      <c r="A51" s="220" t="s">
        <v>986</v>
      </c>
      <c r="B51" s="220" t="s">
        <v>28</v>
      </c>
      <c r="C51" s="220">
        <v>150</v>
      </c>
      <c r="D51" s="220" t="s">
        <v>1747</v>
      </c>
      <c r="E51" s="220" t="s">
        <v>28</v>
      </c>
      <c r="F51" s="220">
        <v>150</v>
      </c>
    </row>
    <row r="52" spans="1:6" ht="14.5" x14ac:dyDescent="0.35">
      <c r="A52" s="220" t="s">
        <v>998</v>
      </c>
      <c r="B52" s="220" t="s">
        <v>28</v>
      </c>
      <c r="C52" s="220">
        <v>265</v>
      </c>
      <c r="D52" s="220" t="s">
        <v>1748</v>
      </c>
      <c r="E52" s="220" t="s">
        <v>28</v>
      </c>
      <c r="F52" s="220">
        <v>60</v>
      </c>
    </row>
    <row r="53" spans="1:6" ht="14.5" x14ac:dyDescent="0.35">
      <c r="A53" s="220" t="s">
        <v>999</v>
      </c>
      <c r="B53" s="220" t="s">
        <v>28</v>
      </c>
      <c r="C53" s="220">
        <v>300</v>
      </c>
      <c r="D53" s="220" t="s">
        <v>1749</v>
      </c>
      <c r="E53" s="220" t="s">
        <v>28</v>
      </c>
      <c r="F53" s="220">
        <v>75</v>
      </c>
    </row>
    <row r="54" spans="1:6" ht="14.5" x14ac:dyDescent="0.35">
      <c r="A54" s="220" t="s">
        <v>1641</v>
      </c>
      <c r="B54" s="220" t="s">
        <v>28</v>
      </c>
      <c r="C54" s="220">
        <v>205</v>
      </c>
      <c r="D54" s="220" t="s">
        <v>1750</v>
      </c>
      <c r="E54" s="220" t="s">
        <v>28</v>
      </c>
      <c r="F54" s="220">
        <v>80</v>
      </c>
    </row>
    <row r="55" spans="1:6" ht="14.5" x14ac:dyDescent="0.35">
      <c r="A55" s="220" t="s">
        <v>1740</v>
      </c>
      <c r="B55" s="220" t="s">
        <v>28</v>
      </c>
      <c r="C55" s="220">
        <v>160</v>
      </c>
      <c r="D55" s="220" t="s">
        <v>1740</v>
      </c>
      <c r="E55" s="220" t="s">
        <v>28</v>
      </c>
      <c r="F55" s="220">
        <v>135</v>
      </c>
    </row>
    <row r="56" spans="1:6" ht="14.5" x14ac:dyDescent="0.35">
      <c r="A56" s="220" t="s">
        <v>1741</v>
      </c>
      <c r="B56" s="220" t="s">
        <v>28</v>
      </c>
      <c r="C56" s="220">
        <v>265</v>
      </c>
      <c r="D56" s="220" t="s">
        <v>1741</v>
      </c>
      <c r="E56" s="220" t="s">
        <v>28</v>
      </c>
      <c r="F56" s="220">
        <v>110</v>
      </c>
    </row>
    <row r="57" spans="1:6" ht="14.5" x14ac:dyDescent="0.35">
      <c r="A57" s="220" t="s">
        <v>1742</v>
      </c>
      <c r="B57" s="220" t="s">
        <v>28</v>
      </c>
      <c r="C57" s="220">
        <v>285</v>
      </c>
      <c r="D57" s="220" t="s">
        <v>1742</v>
      </c>
      <c r="E57" s="220" t="s">
        <v>28</v>
      </c>
      <c r="F57" s="220">
        <v>45</v>
      </c>
    </row>
    <row r="58" spans="1:6" ht="14.5" x14ac:dyDescent="0.35">
      <c r="A58" s="220" t="s">
        <v>1743</v>
      </c>
      <c r="B58" s="220" t="s">
        <v>28</v>
      </c>
      <c r="C58" s="220">
        <v>210</v>
      </c>
      <c r="D58" s="220" t="s">
        <v>1743</v>
      </c>
      <c r="E58" s="220" t="s">
        <v>28</v>
      </c>
      <c r="F58" s="220">
        <v>90</v>
      </c>
    </row>
    <row r="59" spans="1:6" ht="14.5" x14ac:dyDescent="0.35">
      <c r="A59" s="220" t="s">
        <v>1711</v>
      </c>
      <c r="B59" s="220" t="s">
        <v>28</v>
      </c>
      <c r="C59" s="220">
        <v>220</v>
      </c>
      <c r="D59" s="220" t="s">
        <v>1711</v>
      </c>
      <c r="E59" s="220" t="s">
        <v>28</v>
      </c>
      <c r="F59" s="220">
        <v>175</v>
      </c>
    </row>
    <row r="60" spans="1:6" ht="14.5" x14ac:dyDescent="0.35">
      <c r="A60" s="220" t="s">
        <v>1143</v>
      </c>
      <c r="B60" s="220"/>
      <c r="C60" s="220"/>
      <c r="D60" s="220" t="s">
        <v>1143</v>
      </c>
      <c r="E60" s="220"/>
      <c r="F60" s="220"/>
    </row>
    <row r="61" spans="1:6" ht="14.5" x14ac:dyDescent="0.35">
      <c r="A61" s="220"/>
      <c r="B61" s="220"/>
      <c r="C61" s="220"/>
      <c r="D61" s="220"/>
      <c r="E61" s="220"/>
      <c r="F61" s="220"/>
    </row>
    <row r="63" spans="1:6" ht="14.5" x14ac:dyDescent="0.35">
      <c r="A63" s="220" t="s">
        <v>1006</v>
      </c>
      <c r="B63" s="220"/>
      <c r="C63" s="220"/>
      <c r="D63" s="220" t="s">
        <v>1006</v>
      </c>
    </row>
    <row r="64" spans="1:6" ht="14.5" x14ac:dyDescent="0.35">
      <c r="A64" s="220" t="s">
        <v>1738</v>
      </c>
      <c r="B64" s="220"/>
      <c r="C64" s="220"/>
      <c r="D64" s="220" t="s">
        <v>1746</v>
      </c>
    </row>
    <row r="65" spans="1:6" ht="14.5" x14ac:dyDescent="0.35">
      <c r="A65" s="220" t="s">
        <v>108</v>
      </c>
      <c r="B65" s="220" t="s">
        <v>28</v>
      </c>
      <c r="C65" s="220">
        <v>160</v>
      </c>
      <c r="D65" s="220" t="s">
        <v>108</v>
      </c>
      <c r="E65" s="220" t="s">
        <v>28</v>
      </c>
      <c r="F65" s="220">
        <v>90</v>
      </c>
    </row>
    <row r="66" spans="1:6" ht="14.5" x14ac:dyDescent="0.35">
      <c r="A66" s="220" t="s">
        <v>109</v>
      </c>
      <c r="B66" s="220" t="s">
        <v>28</v>
      </c>
      <c r="C66" s="220">
        <v>255</v>
      </c>
      <c r="D66" s="220" t="s">
        <v>109</v>
      </c>
      <c r="E66" s="220" t="s">
        <v>28</v>
      </c>
      <c r="F66" s="220">
        <v>70</v>
      </c>
    </row>
    <row r="67" spans="1:6" ht="14.5" x14ac:dyDescent="0.35">
      <c r="A67" s="220" t="s">
        <v>223</v>
      </c>
      <c r="B67" s="220" t="s">
        <v>28</v>
      </c>
      <c r="C67" s="220">
        <v>245</v>
      </c>
      <c r="D67" s="220" t="s">
        <v>223</v>
      </c>
      <c r="E67" s="220" t="s">
        <v>28</v>
      </c>
      <c r="F67" s="220">
        <v>45</v>
      </c>
    </row>
    <row r="68" spans="1:6" ht="14.5" x14ac:dyDescent="0.35">
      <c r="A68" s="220" t="s">
        <v>288</v>
      </c>
      <c r="B68" s="220" t="s">
        <v>28</v>
      </c>
      <c r="C68" s="220">
        <v>165</v>
      </c>
      <c r="D68" s="220" t="s">
        <v>288</v>
      </c>
      <c r="E68" s="220" t="s">
        <v>28</v>
      </c>
      <c r="F68" s="220">
        <v>65</v>
      </c>
    </row>
    <row r="69" spans="1:6" ht="14.5" x14ac:dyDescent="0.35">
      <c r="A69" s="220" t="s">
        <v>295</v>
      </c>
      <c r="B69" s="220" t="s">
        <v>28</v>
      </c>
      <c r="C69" s="220">
        <v>135</v>
      </c>
      <c r="D69" s="220" t="s">
        <v>295</v>
      </c>
      <c r="E69" s="220" t="s">
        <v>28</v>
      </c>
      <c r="F69" s="220">
        <v>100</v>
      </c>
    </row>
    <row r="70" spans="1:6" ht="14.5" x14ac:dyDescent="0.35">
      <c r="A70" s="220" t="s">
        <v>303</v>
      </c>
      <c r="B70" s="220" t="s">
        <v>28</v>
      </c>
      <c r="C70" s="220">
        <v>240</v>
      </c>
      <c r="D70" s="220" t="s">
        <v>303</v>
      </c>
      <c r="E70" s="220" t="s">
        <v>28</v>
      </c>
      <c r="F70" s="220">
        <v>70</v>
      </c>
    </row>
    <row r="71" spans="1:6" ht="14.5" x14ac:dyDescent="0.35">
      <c r="A71" s="220" t="s">
        <v>530</v>
      </c>
      <c r="B71" s="220" t="s">
        <v>28</v>
      </c>
      <c r="C71" s="220">
        <v>225</v>
      </c>
      <c r="D71" s="220" t="s">
        <v>530</v>
      </c>
      <c r="E71" s="220" t="s">
        <v>28</v>
      </c>
      <c r="F71" s="220">
        <v>70</v>
      </c>
    </row>
    <row r="72" spans="1:6" ht="14.5" x14ac:dyDescent="0.35">
      <c r="A72" s="220" t="s">
        <v>538</v>
      </c>
      <c r="B72" s="220" t="s">
        <v>28</v>
      </c>
      <c r="C72" s="220">
        <v>160</v>
      </c>
      <c r="D72" s="220" t="s">
        <v>538</v>
      </c>
      <c r="E72" s="220" t="s">
        <v>28</v>
      </c>
      <c r="F72" s="220">
        <v>110</v>
      </c>
    </row>
    <row r="73" spans="1:6" ht="14.5" x14ac:dyDescent="0.35">
      <c r="A73" s="220" t="s">
        <v>578</v>
      </c>
      <c r="B73" s="220" t="s">
        <v>28</v>
      </c>
      <c r="C73" s="220">
        <v>160</v>
      </c>
      <c r="D73" s="220" t="s">
        <v>578</v>
      </c>
      <c r="E73" s="220" t="s">
        <v>28</v>
      </c>
      <c r="F73" s="220">
        <v>105</v>
      </c>
    </row>
    <row r="74" spans="1:6" ht="14.5" x14ac:dyDescent="0.35">
      <c r="A74" s="220" t="s">
        <v>596</v>
      </c>
      <c r="B74" s="220" t="s">
        <v>28</v>
      </c>
      <c r="C74" s="220">
        <v>195</v>
      </c>
      <c r="D74" s="220" t="s">
        <v>596</v>
      </c>
      <c r="E74" s="220" t="s">
        <v>28</v>
      </c>
      <c r="F74" s="220">
        <v>75</v>
      </c>
    </row>
    <row r="75" spans="1:6" ht="14.5" x14ac:dyDescent="0.35">
      <c r="A75" s="220" t="s">
        <v>623</v>
      </c>
      <c r="B75" s="220" t="s">
        <v>28</v>
      </c>
      <c r="C75" s="220">
        <v>220</v>
      </c>
      <c r="D75" s="220" t="s">
        <v>623</v>
      </c>
      <c r="E75" s="220" t="s">
        <v>28</v>
      </c>
      <c r="F75" s="220">
        <v>60</v>
      </c>
    </row>
    <row r="76" spans="1:6" ht="14.5" x14ac:dyDescent="0.35">
      <c r="A76" s="220" t="s">
        <v>985</v>
      </c>
      <c r="B76" s="220" t="s">
        <v>28</v>
      </c>
      <c r="C76" s="220">
        <v>170</v>
      </c>
      <c r="D76" s="220" t="s">
        <v>985</v>
      </c>
      <c r="E76" s="220" t="s">
        <v>28</v>
      </c>
      <c r="F76" s="220">
        <v>75</v>
      </c>
    </row>
    <row r="77" spans="1:6" ht="14.5" x14ac:dyDescent="0.35">
      <c r="A77" s="220" t="s">
        <v>986</v>
      </c>
      <c r="B77" s="220" t="s">
        <v>28</v>
      </c>
      <c r="C77" s="220">
        <v>150</v>
      </c>
      <c r="D77" s="220" t="s">
        <v>1747</v>
      </c>
      <c r="E77" s="220" t="s">
        <v>28</v>
      </c>
      <c r="F77" s="220">
        <v>150</v>
      </c>
    </row>
    <row r="78" spans="1:6" ht="14.5" x14ac:dyDescent="0.35">
      <c r="A78" s="220" t="s">
        <v>998</v>
      </c>
      <c r="B78" s="220" t="s">
        <v>28</v>
      </c>
      <c r="C78" s="220">
        <v>265</v>
      </c>
      <c r="D78" s="220" t="s">
        <v>1748</v>
      </c>
      <c r="E78" s="220" t="s">
        <v>28</v>
      </c>
      <c r="F78" s="220">
        <v>60</v>
      </c>
    </row>
    <row r="79" spans="1:6" ht="14.5" x14ac:dyDescent="0.35">
      <c r="A79" s="220" t="s">
        <v>999</v>
      </c>
      <c r="B79" s="220" t="s">
        <v>28</v>
      </c>
      <c r="C79" s="220">
        <v>300</v>
      </c>
      <c r="D79" s="220" t="s">
        <v>1749</v>
      </c>
      <c r="E79" s="220" t="s">
        <v>28</v>
      </c>
      <c r="F79" s="220">
        <v>75</v>
      </c>
    </row>
    <row r="80" spans="1:6" ht="14.5" x14ac:dyDescent="0.35">
      <c r="A80" s="220" t="s">
        <v>1641</v>
      </c>
      <c r="B80" s="220" t="s">
        <v>28</v>
      </c>
      <c r="C80" s="220">
        <v>205</v>
      </c>
      <c r="D80" s="220" t="s">
        <v>1750</v>
      </c>
      <c r="E80" s="220" t="s">
        <v>28</v>
      </c>
      <c r="F80" s="220">
        <v>80</v>
      </c>
    </row>
    <row r="81" spans="1:7" ht="14.5" x14ac:dyDescent="0.35">
      <c r="A81" s="220" t="s">
        <v>1740</v>
      </c>
      <c r="B81" s="220" t="s">
        <v>28</v>
      </c>
      <c r="C81" s="220">
        <v>160</v>
      </c>
      <c r="D81" s="220" t="s">
        <v>1740</v>
      </c>
      <c r="E81" s="220" t="s">
        <v>28</v>
      </c>
      <c r="F81" s="220">
        <v>135</v>
      </c>
    </row>
    <row r="82" spans="1:7" ht="14.5" x14ac:dyDescent="0.35">
      <c r="A82" s="220" t="s">
        <v>1741</v>
      </c>
      <c r="B82" s="220" t="s">
        <v>28</v>
      </c>
      <c r="C82" s="220">
        <v>265</v>
      </c>
      <c r="D82" s="220" t="s">
        <v>1741</v>
      </c>
      <c r="E82" s="220" t="s">
        <v>28</v>
      </c>
      <c r="F82" s="220">
        <v>110</v>
      </c>
    </row>
    <row r="83" spans="1:7" ht="14.5" x14ac:dyDescent="0.35">
      <c r="A83" s="220" t="s">
        <v>1742</v>
      </c>
      <c r="B83" s="220" t="s">
        <v>28</v>
      </c>
      <c r="C83" s="220">
        <v>285</v>
      </c>
      <c r="D83" s="220" t="s">
        <v>1742</v>
      </c>
      <c r="E83" s="220" t="s">
        <v>28</v>
      </c>
      <c r="F83" s="220">
        <v>45</v>
      </c>
    </row>
    <row r="84" spans="1:7" ht="14.5" x14ac:dyDescent="0.35">
      <c r="A84" s="220" t="s">
        <v>1743</v>
      </c>
      <c r="B84" s="220" t="s">
        <v>28</v>
      </c>
      <c r="C84" s="220">
        <v>210</v>
      </c>
      <c r="D84" s="220" t="s">
        <v>1743</v>
      </c>
      <c r="E84" s="220" t="s">
        <v>28</v>
      </c>
      <c r="F84" s="220">
        <v>90</v>
      </c>
    </row>
    <row r="85" spans="1:7" ht="14.5" x14ac:dyDescent="0.35">
      <c r="A85" s="220" t="s">
        <v>1711</v>
      </c>
      <c r="B85" s="220" t="s">
        <v>28</v>
      </c>
      <c r="C85" s="220">
        <v>220</v>
      </c>
      <c r="D85" s="220" t="s">
        <v>1711</v>
      </c>
      <c r="E85" s="220" t="s">
        <v>28</v>
      </c>
      <c r="F85" s="220">
        <v>175</v>
      </c>
    </row>
    <row r="88" spans="1:7" ht="14.5" x14ac:dyDescent="0.35">
      <c r="A88" s="28"/>
      <c r="B88" s="178" t="s">
        <v>1644</v>
      </c>
      <c r="C88" s="7" t="s">
        <v>274</v>
      </c>
      <c r="E88" s="7" t="s">
        <v>273</v>
      </c>
      <c r="F88" s="96" t="str">
        <f>A88&amp;B88&amp;B88&amp;C88&amp;B88&amp;E88</f>
        <v>;;Oprichtingen;Opheffingen</v>
      </c>
    </row>
    <row r="89" spans="1:7" ht="14.5" x14ac:dyDescent="0.35">
      <c r="A89" s="28">
        <v>2007</v>
      </c>
      <c r="B89" s="178" t="s">
        <v>1644</v>
      </c>
      <c r="C89" s="220">
        <v>220</v>
      </c>
      <c r="E89" s="222">
        <v>90</v>
      </c>
      <c r="F89" s="96" t="str">
        <f t="shared" ref="F89:F120" si="1">A89&amp;B89&amp;B89&amp;C89&amp;B89&amp;E89</f>
        <v>2007;;220;90</v>
      </c>
      <c r="G89">
        <v>1</v>
      </c>
    </row>
    <row r="90" spans="1:7" ht="14.5" x14ac:dyDescent="0.35">
      <c r="A90" s="28"/>
      <c r="B90" s="178" t="s">
        <v>1644</v>
      </c>
      <c r="C90" s="222">
        <v>290</v>
      </c>
      <c r="D90">
        <v>2</v>
      </c>
      <c r="E90" s="220">
        <v>65</v>
      </c>
      <c r="F90" s="96" t="str">
        <f t="shared" si="1"/>
        <v>;;290;65</v>
      </c>
    </row>
    <row r="91" spans="1:7" ht="14.5" x14ac:dyDescent="0.35">
      <c r="A91" s="28"/>
      <c r="B91" s="178" t="s">
        <v>1644</v>
      </c>
      <c r="C91" s="220">
        <v>260</v>
      </c>
      <c r="E91" s="220">
        <v>55</v>
      </c>
      <c r="F91" s="96" t="str">
        <f t="shared" si="1"/>
        <v>;;260;55</v>
      </c>
    </row>
    <row r="92" spans="1:7" ht="14.5" x14ac:dyDescent="0.35">
      <c r="A92" s="28"/>
      <c r="B92" s="178" t="s">
        <v>1644</v>
      </c>
      <c r="C92" s="220">
        <v>180</v>
      </c>
      <c r="E92" s="220">
        <v>65</v>
      </c>
      <c r="F92" s="96" t="str">
        <f t="shared" si="1"/>
        <v>;;180;65</v>
      </c>
    </row>
    <row r="93" spans="1:7" ht="14.5" x14ac:dyDescent="0.35">
      <c r="A93" s="28">
        <v>2008</v>
      </c>
      <c r="B93" s="178" t="s">
        <v>1644</v>
      </c>
      <c r="C93" s="220">
        <v>120</v>
      </c>
      <c r="E93" s="222">
        <v>90</v>
      </c>
      <c r="F93" s="96" t="str">
        <f t="shared" si="1"/>
        <v>2008;;120;90</v>
      </c>
      <c r="G93">
        <v>1</v>
      </c>
    </row>
    <row r="94" spans="1:7" ht="14.5" x14ac:dyDescent="0.35">
      <c r="A94" s="28"/>
      <c r="B94" s="178" t="s">
        <v>1644</v>
      </c>
      <c r="C94" s="222">
        <v>265</v>
      </c>
      <c r="D94">
        <v>2</v>
      </c>
      <c r="E94" s="222">
        <v>90</v>
      </c>
      <c r="F94" s="96" t="str">
        <f t="shared" si="1"/>
        <v>;;265;90</v>
      </c>
    </row>
    <row r="95" spans="1:7" ht="14.5" x14ac:dyDescent="0.35">
      <c r="A95" s="28"/>
      <c r="B95" s="178" t="s">
        <v>1644</v>
      </c>
      <c r="C95" s="220">
        <v>230</v>
      </c>
      <c r="E95" s="220">
        <v>60</v>
      </c>
      <c r="F95" s="96" t="str">
        <f t="shared" si="1"/>
        <v>;;230;60</v>
      </c>
    </row>
    <row r="96" spans="1:7" ht="14.5" x14ac:dyDescent="0.35">
      <c r="A96" s="28"/>
      <c r="B96" s="178" t="s">
        <v>1644</v>
      </c>
      <c r="C96" s="220">
        <v>180</v>
      </c>
      <c r="E96" s="220">
        <v>75</v>
      </c>
      <c r="F96" s="96" t="str">
        <f t="shared" si="1"/>
        <v>;;180;75</v>
      </c>
    </row>
    <row r="97" spans="1:7" ht="14.5" x14ac:dyDescent="0.35">
      <c r="A97" s="28">
        <v>2009</v>
      </c>
      <c r="B97" s="178" t="s">
        <v>1644</v>
      </c>
      <c r="C97" s="220">
        <v>120</v>
      </c>
      <c r="E97" s="222">
        <v>110</v>
      </c>
      <c r="F97" s="96" t="str">
        <f t="shared" si="1"/>
        <v>2009;;120;110</v>
      </c>
      <c r="G97">
        <v>1</v>
      </c>
    </row>
    <row r="98" spans="1:7" ht="14.5" x14ac:dyDescent="0.35">
      <c r="A98" s="28"/>
      <c r="B98" s="178" t="s">
        <v>1644</v>
      </c>
      <c r="C98" s="222">
        <v>240</v>
      </c>
      <c r="D98">
        <v>2</v>
      </c>
      <c r="E98" s="220">
        <v>105</v>
      </c>
      <c r="F98" s="96" t="str">
        <f t="shared" si="1"/>
        <v>;;240;105</v>
      </c>
    </row>
    <row r="99" spans="1:7" ht="14.5" x14ac:dyDescent="0.35">
      <c r="A99" s="28"/>
      <c r="B99" s="178" t="s">
        <v>1644</v>
      </c>
      <c r="C99" s="220">
        <v>180</v>
      </c>
      <c r="E99" s="220">
        <v>75</v>
      </c>
      <c r="F99" s="96" t="str">
        <f t="shared" si="1"/>
        <v>;;180;75</v>
      </c>
    </row>
    <row r="100" spans="1:7" ht="14.5" x14ac:dyDescent="0.35">
      <c r="A100" s="28"/>
      <c r="B100" s="178" t="s">
        <v>1644</v>
      </c>
      <c r="C100" s="220">
        <v>180</v>
      </c>
      <c r="E100" s="220">
        <v>85</v>
      </c>
      <c r="F100" s="96" t="str">
        <f t="shared" si="1"/>
        <v>;;180;85</v>
      </c>
    </row>
    <row r="101" spans="1:7" ht="14.5" x14ac:dyDescent="0.35">
      <c r="A101" s="28">
        <v>2010</v>
      </c>
      <c r="B101" s="178" t="s">
        <v>1644</v>
      </c>
      <c r="C101" s="220">
        <v>85</v>
      </c>
      <c r="E101" s="220">
        <v>55</v>
      </c>
      <c r="F101" s="96" t="str">
        <f t="shared" si="1"/>
        <v>2010;;85;55</v>
      </c>
    </row>
    <row r="102" spans="1:7" ht="14.5" x14ac:dyDescent="0.35">
      <c r="A102" s="28"/>
      <c r="B102" s="178" t="s">
        <v>1644</v>
      </c>
      <c r="C102" s="222">
        <v>215</v>
      </c>
      <c r="D102">
        <v>2</v>
      </c>
      <c r="E102" s="222">
        <v>145</v>
      </c>
      <c r="F102" s="96" t="str">
        <f t="shared" si="1"/>
        <v>;;215;145</v>
      </c>
      <c r="G102">
        <v>2</v>
      </c>
    </row>
    <row r="103" spans="1:7" ht="14.5" x14ac:dyDescent="0.35">
      <c r="A103" s="28"/>
      <c r="B103" s="178" t="s">
        <v>1644</v>
      </c>
      <c r="C103" s="220">
        <v>205</v>
      </c>
      <c r="E103" s="220">
        <v>70</v>
      </c>
      <c r="F103" s="96" t="str">
        <f t="shared" si="1"/>
        <v>;;205;70</v>
      </c>
    </row>
    <row r="104" spans="1:7" ht="14.5" x14ac:dyDescent="0.35">
      <c r="A104" s="28"/>
      <c r="B104" s="178" t="s">
        <v>1644</v>
      </c>
      <c r="C104" s="220">
        <v>155</v>
      </c>
      <c r="E104" s="220">
        <v>70</v>
      </c>
      <c r="F104" s="96" t="str">
        <f t="shared" si="1"/>
        <v>;;155;70</v>
      </c>
    </row>
    <row r="105" spans="1:7" ht="14.5" x14ac:dyDescent="0.35">
      <c r="A105" s="28">
        <v>2011</v>
      </c>
      <c r="B105" s="178" t="s">
        <v>1644</v>
      </c>
      <c r="C105" s="220">
        <v>130</v>
      </c>
      <c r="E105" s="222">
        <v>110</v>
      </c>
      <c r="F105" s="96" t="str">
        <f t="shared" si="1"/>
        <v>2011;;130;110</v>
      </c>
      <c r="G105">
        <v>1</v>
      </c>
    </row>
    <row r="106" spans="1:7" ht="14.5" x14ac:dyDescent="0.35">
      <c r="A106" s="28"/>
      <c r="B106" s="178" t="s">
        <v>1644</v>
      </c>
      <c r="C106" s="220">
        <v>220</v>
      </c>
      <c r="E106" s="220">
        <v>95</v>
      </c>
      <c r="F106" s="96" t="str">
        <f t="shared" si="1"/>
        <v>;;220;95</v>
      </c>
    </row>
    <row r="107" spans="1:7" ht="14.5" x14ac:dyDescent="0.35">
      <c r="A107" s="28"/>
      <c r="B107" s="178" t="s">
        <v>1644</v>
      </c>
      <c r="C107" s="222">
        <v>230</v>
      </c>
      <c r="D107">
        <v>3</v>
      </c>
      <c r="E107" s="220">
        <v>60</v>
      </c>
      <c r="F107" s="96" t="str">
        <f t="shared" si="1"/>
        <v>;;230;60</v>
      </c>
    </row>
    <row r="108" spans="1:7" ht="14.5" x14ac:dyDescent="0.35">
      <c r="A108" s="28"/>
      <c r="B108" s="178" t="s">
        <v>1644</v>
      </c>
      <c r="C108" s="220">
        <v>165</v>
      </c>
      <c r="E108" s="220">
        <v>75</v>
      </c>
      <c r="F108" s="96" t="str">
        <f t="shared" si="1"/>
        <v>;;165;75</v>
      </c>
    </row>
    <row r="109" spans="1:7" ht="14.5" x14ac:dyDescent="0.35">
      <c r="A109" s="28">
        <v>2012</v>
      </c>
      <c r="B109" s="178" t="s">
        <v>1644</v>
      </c>
      <c r="C109" s="220">
        <v>130</v>
      </c>
      <c r="E109" s="220">
        <v>105</v>
      </c>
      <c r="F109" s="96" t="str">
        <f t="shared" si="1"/>
        <v>2012;;130;105</v>
      </c>
    </row>
    <row r="110" spans="1:7" ht="14.5" x14ac:dyDescent="0.35">
      <c r="A110" s="28"/>
      <c r="B110" s="178" t="s">
        <v>1644</v>
      </c>
      <c r="C110" s="222">
        <v>275</v>
      </c>
      <c r="D110">
        <v>2</v>
      </c>
      <c r="E110" s="222">
        <v>120</v>
      </c>
      <c r="F110" s="96" t="str">
        <f t="shared" si="1"/>
        <v>;;275;120</v>
      </c>
      <c r="G110">
        <v>2</v>
      </c>
    </row>
    <row r="111" spans="1:7" ht="14.5" x14ac:dyDescent="0.35">
      <c r="A111" s="28"/>
      <c r="B111" s="178" t="s">
        <v>1644</v>
      </c>
      <c r="C111" s="220">
        <v>205</v>
      </c>
      <c r="E111" s="220">
        <v>80</v>
      </c>
      <c r="F111" s="96" t="str">
        <f t="shared" si="1"/>
        <v>;;205;80</v>
      </c>
    </row>
    <row r="112" spans="1:7" ht="14.5" x14ac:dyDescent="0.35">
      <c r="A112" s="28"/>
      <c r="B112" s="178" t="s">
        <v>1644</v>
      </c>
      <c r="C112" s="220">
        <v>100</v>
      </c>
      <c r="E112" s="220">
        <v>90</v>
      </c>
      <c r="F112" s="96" t="str">
        <f t="shared" si="1"/>
        <v>;;100;90</v>
      </c>
    </row>
    <row r="113" spans="1:7" ht="14.5" x14ac:dyDescent="0.35">
      <c r="A113" s="28">
        <v>2013</v>
      </c>
      <c r="B113" s="178" t="s">
        <v>1644</v>
      </c>
      <c r="C113" s="220">
        <v>115</v>
      </c>
      <c r="E113" s="222">
        <v>95</v>
      </c>
      <c r="F113" s="96" t="str">
        <f t="shared" si="1"/>
        <v>2013;;115;95</v>
      </c>
      <c r="G113">
        <v>1</v>
      </c>
    </row>
    <row r="114" spans="1:7" ht="14.5" x14ac:dyDescent="0.35">
      <c r="A114" s="28"/>
      <c r="B114" s="178" t="s">
        <v>1644</v>
      </c>
      <c r="C114" s="220">
        <v>170</v>
      </c>
      <c r="E114" s="220">
        <v>70</v>
      </c>
      <c r="F114" s="96" t="str">
        <f t="shared" si="1"/>
        <v>;;170;70</v>
      </c>
    </row>
    <row r="115" spans="1:7" ht="14.5" x14ac:dyDescent="0.35">
      <c r="A115" s="28"/>
      <c r="B115" s="178" t="s">
        <v>1644</v>
      </c>
      <c r="C115" s="222">
        <v>225</v>
      </c>
      <c r="D115">
        <v>3</v>
      </c>
      <c r="E115" s="222">
        <v>95</v>
      </c>
      <c r="F115" s="96" t="str">
        <f t="shared" si="1"/>
        <v>;;225;95</v>
      </c>
      <c r="G115">
        <v>3</v>
      </c>
    </row>
    <row r="116" spans="1:7" ht="14.5" x14ac:dyDescent="0.35">
      <c r="A116" s="28"/>
      <c r="B116" s="178" t="s">
        <v>1644</v>
      </c>
      <c r="C116" s="220">
        <v>150</v>
      </c>
      <c r="E116" s="220">
        <v>90</v>
      </c>
      <c r="F116" s="96" t="str">
        <f t="shared" si="1"/>
        <v>;;150;90</v>
      </c>
    </row>
    <row r="117" spans="1:7" ht="14.5" x14ac:dyDescent="0.35">
      <c r="A117" s="28">
        <v>2014</v>
      </c>
      <c r="B117" s="178" t="s">
        <v>1644</v>
      </c>
      <c r="C117" s="220">
        <v>150</v>
      </c>
      <c r="E117" s="220">
        <v>95</v>
      </c>
      <c r="F117" s="96" t="str">
        <f t="shared" si="1"/>
        <v>2014;;150;95</v>
      </c>
    </row>
    <row r="118" spans="1:7" ht="14.5" x14ac:dyDescent="0.35">
      <c r="A118" s="28"/>
      <c r="B118" s="178" t="s">
        <v>1644</v>
      </c>
      <c r="C118" s="220">
        <v>225</v>
      </c>
      <c r="E118" s="222">
        <v>110</v>
      </c>
      <c r="F118" s="96" t="str">
        <f t="shared" si="1"/>
        <v>;;225;110</v>
      </c>
      <c r="G118">
        <v>2</v>
      </c>
    </row>
    <row r="119" spans="1:7" ht="14.5" x14ac:dyDescent="0.35">
      <c r="A119" s="28"/>
      <c r="B119" s="178" t="s">
        <v>1644</v>
      </c>
      <c r="C119" s="222">
        <v>235</v>
      </c>
      <c r="D119">
        <v>3</v>
      </c>
      <c r="E119" s="220">
        <v>60</v>
      </c>
      <c r="F119" s="96" t="str">
        <f t="shared" si="1"/>
        <v>;;235;60</v>
      </c>
    </row>
    <row r="120" spans="1:7" ht="14.5" x14ac:dyDescent="0.35">
      <c r="A120" s="28"/>
      <c r="B120" s="178" t="s">
        <v>1644</v>
      </c>
      <c r="C120" s="220">
        <v>130</v>
      </c>
      <c r="E120" s="220">
        <v>60</v>
      </c>
      <c r="F120" s="96" t="str">
        <f t="shared" si="1"/>
        <v>;;130;60</v>
      </c>
    </row>
    <row r="121" spans="1:7" ht="14.5" x14ac:dyDescent="0.35">
      <c r="A121" s="220">
        <v>2015</v>
      </c>
      <c r="B121" s="178" t="s">
        <v>1644</v>
      </c>
      <c r="C121" s="220">
        <v>160</v>
      </c>
      <c r="D121" s="96"/>
      <c r="E121" s="220">
        <v>90</v>
      </c>
      <c r="F121" s="96" t="str">
        <f t="shared" ref="F121:F141" si="2">A121&amp;B121&amp;B121&amp;C121&amp;B121&amp;E121</f>
        <v>2015;;160;90</v>
      </c>
    </row>
    <row r="122" spans="1:7" ht="14.5" x14ac:dyDescent="0.35">
      <c r="A122" s="220"/>
      <c r="B122" s="178" t="s">
        <v>1644</v>
      </c>
      <c r="C122" s="222">
        <v>255</v>
      </c>
      <c r="D122" s="96">
        <v>2</v>
      </c>
      <c r="E122" s="220">
        <v>70</v>
      </c>
      <c r="F122" s="96" t="str">
        <f t="shared" si="2"/>
        <v>;;255;70</v>
      </c>
    </row>
    <row r="123" spans="1:7" ht="14.5" x14ac:dyDescent="0.35">
      <c r="A123" s="220"/>
      <c r="B123" s="178" t="s">
        <v>1644</v>
      </c>
      <c r="C123" s="220">
        <v>245</v>
      </c>
      <c r="D123" s="96"/>
      <c r="E123" s="220">
        <v>45</v>
      </c>
      <c r="F123" s="96" t="str">
        <f t="shared" si="2"/>
        <v>;;245;45</v>
      </c>
    </row>
    <row r="124" spans="1:7" ht="14.5" x14ac:dyDescent="0.35">
      <c r="A124" s="220"/>
      <c r="B124" s="178" t="s">
        <v>1644</v>
      </c>
      <c r="C124" s="220">
        <v>165</v>
      </c>
      <c r="D124" s="96"/>
      <c r="E124" s="220">
        <v>65</v>
      </c>
      <c r="F124" s="96" t="str">
        <f t="shared" si="2"/>
        <v>;;165;65</v>
      </c>
    </row>
    <row r="125" spans="1:7" ht="14.5" x14ac:dyDescent="0.35">
      <c r="A125" s="220">
        <v>2016</v>
      </c>
      <c r="B125" s="178" t="s">
        <v>1644</v>
      </c>
      <c r="C125" s="220">
        <v>135</v>
      </c>
      <c r="D125" s="96"/>
      <c r="E125" s="222">
        <v>100</v>
      </c>
      <c r="F125" s="96" t="str">
        <f t="shared" si="2"/>
        <v>2016;;135;100</v>
      </c>
      <c r="G125">
        <v>1</v>
      </c>
    </row>
    <row r="126" spans="1:7" ht="14.5" x14ac:dyDescent="0.35">
      <c r="A126" s="220"/>
      <c r="B126" s="178" t="s">
        <v>1644</v>
      </c>
      <c r="C126" s="222">
        <v>240</v>
      </c>
      <c r="D126" s="96">
        <v>2</v>
      </c>
      <c r="E126" s="220">
        <v>70</v>
      </c>
      <c r="F126" s="96" t="str">
        <f t="shared" si="2"/>
        <v>;;240;70</v>
      </c>
    </row>
    <row r="127" spans="1:7" ht="14.5" x14ac:dyDescent="0.35">
      <c r="A127" s="220"/>
      <c r="B127" s="178" t="s">
        <v>1644</v>
      </c>
      <c r="C127" s="220">
        <v>225</v>
      </c>
      <c r="D127" s="96"/>
      <c r="E127" s="220">
        <v>70</v>
      </c>
      <c r="F127" s="96" t="str">
        <f t="shared" si="2"/>
        <v>;;225;70</v>
      </c>
    </row>
    <row r="128" spans="1:7" ht="14.5" x14ac:dyDescent="0.35">
      <c r="A128" s="220"/>
      <c r="B128" s="179" t="s">
        <v>1644</v>
      </c>
      <c r="C128" s="220">
        <v>160</v>
      </c>
      <c r="D128" s="96"/>
      <c r="E128" s="222">
        <v>110</v>
      </c>
      <c r="F128" s="96" t="str">
        <f t="shared" si="2"/>
        <v>;;160;110</v>
      </c>
      <c r="G128">
        <v>4</v>
      </c>
    </row>
    <row r="129" spans="1:8" ht="14.5" x14ac:dyDescent="0.35">
      <c r="A129" s="220">
        <v>2017</v>
      </c>
      <c r="B129" s="179" t="s">
        <v>1644</v>
      </c>
      <c r="C129" s="220">
        <v>160</v>
      </c>
      <c r="E129" s="220">
        <v>105</v>
      </c>
      <c r="F129" s="96" t="str">
        <f t="shared" si="2"/>
        <v>2017;;160;105</v>
      </c>
    </row>
    <row r="130" spans="1:8" ht="14.5" x14ac:dyDescent="0.35">
      <c r="A130" s="220"/>
      <c r="B130" s="179" t="s">
        <v>1644</v>
      </c>
      <c r="C130" s="220">
        <v>195</v>
      </c>
      <c r="E130" s="220">
        <v>75</v>
      </c>
      <c r="F130" s="96" t="str">
        <f t="shared" si="2"/>
        <v>;;195;75</v>
      </c>
    </row>
    <row r="131" spans="1:8" ht="14.5" x14ac:dyDescent="0.35">
      <c r="A131" s="220"/>
      <c r="B131" s="179" t="s">
        <v>1644</v>
      </c>
      <c r="C131" s="222">
        <v>220</v>
      </c>
      <c r="D131">
        <v>3</v>
      </c>
      <c r="E131" s="220">
        <v>60</v>
      </c>
      <c r="F131" s="96" t="str">
        <f t="shared" si="2"/>
        <v>;;220;60</v>
      </c>
    </row>
    <row r="132" spans="1:8" ht="14.5" x14ac:dyDescent="0.35">
      <c r="A132" s="220"/>
      <c r="B132" s="179" t="s">
        <v>1644</v>
      </c>
      <c r="C132" s="220">
        <v>170</v>
      </c>
      <c r="E132" s="220">
        <v>75</v>
      </c>
      <c r="F132" s="96" t="str">
        <f t="shared" si="2"/>
        <v>;;170;75</v>
      </c>
    </row>
    <row r="133" spans="1:8" ht="14.5" x14ac:dyDescent="0.35">
      <c r="A133" s="220">
        <v>2018</v>
      </c>
      <c r="B133" s="179" t="s">
        <v>1644</v>
      </c>
      <c r="C133" s="220">
        <v>150</v>
      </c>
      <c r="E133" s="222">
        <v>150</v>
      </c>
      <c r="F133" s="96" t="str">
        <f t="shared" si="2"/>
        <v>2018;;150;150</v>
      </c>
      <c r="G133">
        <v>1</v>
      </c>
    </row>
    <row r="134" spans="1:8" ht="14.5" x14ac:dyDescent="0.35">
      <c r="A134" s="220"/>
      <c r="B134" s="179" t="s">
        <v>1644</v>
      </c>
      <c r="C134" s="220">
        <v>265</v>
      </c>
      <c r="E134" s="220">
        <v>60</v>
      </c>
      <c r="F134" s="96" t="str">
        <f t="shared" si="2"/>
        <v>;;265;60</v>
      </c>
    </row>
    <row r="135" spans="1:8" ht="14.5" x14ac:dyDescent="0.35">
      <c r="A135" s="220"/>
      <c r="B135" s="179" t="s">
        <v>1644</v>
      </c>
      <c r="C135" s="222">
        <v>300</v>
      </c>
      <c r="D135">
        <v>3</v>
      </c>
      <c r="E135" s="220">
        <v>75</v>
      </c>
      <c r="F135" s="96" t="str">
        <f t="shared" si="2"/>
        <v>;;300;75</v>
      </c>
    </row>
    <row r="136" spans="1:8" ht="14.5" x14ac:dyDescent="0.35">
      <c r="A136" s="220"/>
      <c r="B136" s="179" t="s">
        <v>1644</v>
      </c>
      <c r="C136" s="220">
        <v>205</v>
      </c>
      <c r="E136" s="220">
        <v>80</v>
      </c>
      <c r="F136" s="96" t="str">
        <f t="shared" si="2"/>
        <v>;;205;80</v>
      </c>
    </row>
    <row r="137" spans="1:8" ht="14.5" x14ac:dyDescent="0.35">
      <c r="A137" s="220">
        <v>2019</v>
      </c>
      <c r="B137" s="179" t="s">
        <v>1644</v>
      </c>
      <c r="C137" s="220">
        <v>160</v>
      </c>
      <c r="E137" s="222">
        <v>135</v>
      </c>
      <c r="F137" s="96" t="str">
        <f t="shared" si="2"/>
        <v>2019;;160;135</v>
      </c>
      <c r="G137">
        <v>1</v>
      </c>
    </row>
    <row r="138" spans="1:8" ht="14.5" x14ac:dyDescent="0.35">
      <c r="A138" s="220"/>
      <c r="B138" s="179" t="s">
        <v>1644</v>
      </c>
      <c r="C138" s="220">
        <v>265</v>
      </c>
      <c r="E138" s="220">
        <v>110</v>
      </c>
      <c r="F138" s="96" t="str">
        <f t="shared" si="2"/>
        <v>;;265;110</v>
      </c>
    </row>
    <row r="139" spans="1:8" ht="14.5" x14ac:dyDescent="0.35">
      <c r="A139" s="220"/>
      <c r="B139" s="179" t="s">
        <v>1644</v>
      </c>
      <c r="C139" s="222">
        <v>285</v>
      </c>
      <c r="D139">
        <v>3</v>
      </c>
      <c r="E139" s="220">
        <v>45</v>
      </c>
      <c r="F139" s="96" t="str">
        <f t="shared" si="2"/>
        <v>;;285;45</v>
      </c>
    </row>
    <row r="140" spans="1:8" ht="14.5" x14ac:dyDescent="0.35">
      <c r="A140" s="220"/>
      <c r="B140" s="179" t="s">
        <v>1644</v>
      </c>
      <c r="C140" s="220">
        <v>210</v>
      </c>
      <c r="E140" s="220">
        <v>90</v>
      </c>
      <c r="F140" s="96" t="str">
        <f t="shared" si="2"/>
        <v>;;210;90</v>
      </c>
    </row>
    <row r="141" spans="1:8" ht="14.5" x14ac:dyDescent="0.35">
      <c r="A141" s="220">
        <v>2020</v>
      </c>
      <c r="B141" s="179" t="s">
        <v>1644</v>
      </c>
      <c r="C141" s="220">
        <v>220</v>
      </c>
      <c r="E141" s="222">
        <v>175</v>
      </c>
      <c r="F141" s="96" t="str">
        <f t="shared" si="2"/>
        <v>2020;;220;175</v>
      </c>
      <c r="G141">
        <v>1</v>
      </c>
    </row>
    <row r="142" spans="1:8" x14ac:dyDescent="0.25">
      <c r="D142" s="21" t="s">
        <v>1757</v>
      </c>
      <c r="G142" s="21" t="s">
        <v>1754</v>
      </c>
      <c r="H142" s="21" t="s">
        <v>1756</v>
      </c>
    </row>
    <row r="143" spans="1:8" x14ac:dyDescent="0.25">
      <c r="D143" s="21" t="s">
        <v>1753</v>
      </c>
      <c r="G143" s="21" t="s">
        <v>1755</v>
      </c>
    </row>
    <row r="144" spans="1:8" ht="14.5" x14ac:dyDescent="0.35">
      <c r="A144" s="28"/>
      <c r="B144" s="178" t="s">
        <v>1644</v>
      </c>
      <c r="C144" s="7" t="s">
        <v>274</v>
      </c>
      <c r="D144" s="7" t="s">
        <v>273</v>
      </c>
      <c r="E144" s="7" t="s">
        <v>1752</v>
      </c>
      <c r="F144" s="221" t="str">
        <f>A144&amp;B144&amp;B144&amp;C144&amp;B144&amp;D144&amp;B144&amp;E144</f>
        <v>;;Oprichtingen;Opheffingen;Saldo</v>
      </c>
    </row>
    <row r="145" spans="1:6" ht="14.5" x14ac:dyDescent="0.35">
      <c r="A145" s="220">
        <v>2015</v>
      </c>
      <c r="B145" s="178" t="s">
        <v>1644</v>
      </c>
      <c r="C145" s="220">
        <v>160</v>
      </c>
      <c r="D145" s="220">
        <v>90</v>
      </c>
      <c r="E145" s="220">
        <f>+C145-D145</f>
        <v>70</v>
      </c>
      <c r="F145" s="96" t="str">
        <f>A145&amp;B145&amp;B145&amp;C145&amp;B145&amp;D145&amp;B145&amp;E145</f>
        <v>2015;;160;90;70</v>
      </c>
    </row>
    <row r="146" spans="1:6" ht="14.5" x14ac:dyDescent="0.35">
      <c r="A146" s="220"/>
      <c r="B146" s="178" t="s">
        <v>1644</v>
      </c>
      <c r="C146" s="220">
        <v>255</v>
      </c>
      <c r="D146" s="220">
        <v>70</v>
      </c>
      <c r="E146" s="220">
        <f t="shared" ref="E146:E165" si="3">+C146-D146</f>
        <v>185</v>
      </c>
      <c r="F146" s="96" t="str">
        <f t="shared" ref="F146:F165" si="4">A146&amp;B146&amp;B146&amp;C146&amp;B146&amp;D146&amp;B146&amp;E146</f>
        <v>;;255;70;185</v>
      </c>
    </row>
    <row r="147" spans="1:6" ht="14.5" x14ac:dyDescent="0.35">
      <c r="A147" s="220"/>
      <c r="B147" s="178" t="s">
        <v>1644</v>
      </c>
      <c r="C147" s="220">
        <v>245</v>
      </c>
      <c r="D147" s="220">
        <v>45</v>
      </c>
      <c r="E147" s="220">
        <f t="shared" si="3"/>
        <v>200</v>
      </c>
      <c r="F147" s="96" t="str">
        <f t="shared" si="4"/>
        <v>;;245;45;200</v>
      </c>
    </row>
    <row r="148" spans="1:6" ht="14.5" x14ac:dyDescent="0.35">
      <c r="A148" s="220"/>
      <c r="B148" s="178" t="s">
        <v>1644</v>
      </c>
      <c r="C148" s="220">
        <v>165</v>
      </c>
      <c r="D148" s="220">
        <v>65</v>
      </c>
      <c r="E148" s="220">
        <f t="shared" si="3"/>
        <v>100</v>
      </c>
      <c r="F148" s="96" t="str">
        <f t="shared" si="4"/>
        <v>;;165;65;100</v>
      </c>
    </row>
    <row r="149" spans="1:6" ht="14.5" x14ac:dyDescent="0.35">
      <c r="A149" s="220">
        <v>2016</v>
      </c>
      <c r="B149" s="178" t="s">
        <v>1644</v>
      </c>
      <c r="C149" s="220">
        <v>135</v>
      </c>
      <c r="D149" s="220">
        <v>100</v>
      </c>
      <c r="E149" s="220">
        <f t="shared" si="3"/>
        <v>35</v>
      </c>
      <c r="F149" s="96" t="str">
        <f t="shared" si="4"/>
        <v>2016;;135;100;35</v>
      </c>
    </row>
    <row r="150" spans="1:6" ht="14.5" x14ac:dyDescent="0.35">
      <c r="A150" s="220"/>
      <c r="B150" s="178" t="s">
        <v>1644</v>
      </c>
      <c r="C150" s="220">
        <v>240</v>
      </c>
      <c r="D150" s="220">
        <v>70</v>
      </c>
      <c r="E150" s="220">
        <f t="shared" si="3"/>
        <v>170</v>
      </c>
      <c r="F150" s="96" t="str">
        <f t="shared" si="4"/>
        <v>;;240;70;170</v>
      </c>
    </row>
    <row r="151" spans="1:6" ht="14.5" x14ac:dyDescent="0.35">
      <c r="A151" s="220"/>
      <c r="B151" s="178" t="s">
        <v>1644</v>
      </c>
      <c r="C151" s="220">
        <v>225</v>
      </c>
      <c r="D151" s="220">
        <v>70</v>
      </c>
      <c r="E151" s="220">
        <f t="shared" si="3"/>
        <v>155</v>
      </c>
      <c r="F151" s="96" t="str">
        <f t="shared" si="4"/>
        <v>;;225;70;155</v>
      </c>
    </row>
    <row r="152" spans="1:6" ht="14.5" x14ac:dyDescent="0.35">
      <c r="A152" s="220"/>
      <c r="B152" s="179" t="s">
        <v>1644</v>
      </c>
      <c r="C152" s="220">
        <v>160</v>
      </c>
      <c r="D152" s="220">
        <v>110</v>
      </c>
      <c r="E152" s="220">
        <f t="shared" si="3"/>
        <v>50</v>
      </c>
      <c r="F152" s="96" t="str">
        <f t="shared" si="4"/>
        <v>;;160;110;50</v>
      </c>
    </row>
    <row r="153" spans="1:6" ht="14.5" x14ac:dyDescent="0.35">
      <c r="A153" s="220">
        <v>2017</v>
      </c>
      <c r="B153" s="179" t="s">
        <v>1644</v>
      </c>
      <c r="C153" s="220">
        <v>160</v>
      </c>
      <c r="D153" s="220">
        <v>105</v>
      </c>
      <c r="E153" s="220">
        <f t="shared" si="3"/>
        <v>55</v>
      </c>
      <c r="F153" s="96" t="str">
        <f t="shared" si="4"/>
        <v>2017;;160;105;55</v>
      </c>
    </row>
    <row r="154" spans="1:6" ht="14.5" x14ac:dyDescent="0.35">
      <c r="A154" s="220"/>
      <c r="B154" s="179" t="s">
        <v>1644</v>
      </c>
      <c r="C154" s="220">
        <v>195</v>
      </c>
      <c r="D154" s="220">
        <v>75</v>
      </c>
      <c r="E154" s="220">
        <f t="shared" si="3"/>
        <v>120</v>
      </c>
      <c r="F154" s="96" t="str">
        <f t="shared" si="4"/>
        <v>;;195;75;120</v>
      </c>
    </row>
    <row r="155" spans="1:6" ht="14.5" x14ac:dyDescent="0.35">
      <c r="A155" s="220"/>
      <c r="B155" s="179" t="s">
        <v>1644</v>
      </c>
      <c r="C155" s="220">
        <v>220</v>
      </c>
      <c r="D155" s="220">
        <v>60</v>
      </c>
      <c r="E155" s="220">
        <f t="shared" si="3"/>
        <v>160</v>
      </c>
      <c r="F155" s="96" t="str">
        <f t="shared" si="4"/>
        <v>;;220;60;160</v>
      </c>
    </row>
    <row r="156" spans="1:6" ht="14.5" x14ac:dyDescent="0.35">
      <c r="A156" s="220"/>
      <c r="B156" s="179" t="s">
        <v>1644</v>
      </c>
      <c r="C156" s="220">
        <v>170</v>
      </c>
      <c r="D156" s="220">
        <v>75</v>
      </c>
      <c r="E156" s="220">
        <f t="shared" si="3"/>
        <v>95</v>
      </c>
      <c r="F156" s="96" t="str">
        <f t="shared" si="4"/>
        <v>;;170;75;95</v>
      </c>
    </row>
    <row r="157" spans="1:6" ht="14.5" x14ac:dyDescent="0.35">
      <c r="A157" s="220">
        <v>2018</v>
      </c>
      <c r="B157" s="179" t="s">
        <v>1644</v>
      </c>
      <c r="C157" s="220">
        <v>150</v>
      </c>
      <c r="D157" s="220">
        <v>150</v>
      </c>
      <c r="E157" s="220">
        <f t="shared" si="3"/>
        <v>0</v>
      </c>
      <c r="F157" s="96" t="str">
        <f t="shared" si="4"/>
        <v>2018;;150;150;0</v>
      </c>
    </row>
    <row r="158" spans="1:6" ht="14.5" x14ac:dyDescent="0.35">
      <c r="A158" s="220"/>
      <c r="B158" s="179" t="s">
        <v>1644</v>
      </c>
      <c r="C158" s="220">
        <v>265</v>
      </c>
      <c r="D158" s="220">
        <v>60</v>
      </c>
      <c r="E158" s="220">
        <f t="shared" si="3"/>
        <v>205</v>
      </c>
      <c r="F158" s="96" t="str">
        <f t="shared" si="4"/>
        <v>;;265;60;205</v>
      </c>
    </row>
    <row r="159" spans="1:6" ht="14.5" x14ac:dyDescent="0.35">
      <c r="A159" s="220"/>
      <c r="B159" s="179" t="s">
        <v>1644</v>
      </c>
      <c r="C159" s="220">
        <v>300</v>
      </c>
      <c r="D159" s="220">
        <v>75</v>
      </c>
      <c r="E159" s="220">
        <f t="shared" si="3"/>
        <v>225</v>
      </c>
      <c r="F159" s="96" t="str">
        <f t="shared" si="4"/>
        <v>;;300;75;225</v>
      </c>
    </row>
    <row r="160" spans="1:6" ht="14.5" x14ac:dyDescent="0.35">
      <c r="A160" s="220"/>
      <c r="B160" s="179" t="s">
        <v>1644</v>
      </c>
      <c r="C160" s="220">
        <v>205</v>
      </c>
      <c r="D160" s="220">
        <v>80</v>
      </c>
      <c r="E160" s="220">
        <f t="shared" si="3"/>
        <v>125</v>
      </c>
      <c r="F160" s="96" t="str">
        <f t="shared" si="4"/>
        <v>;;205;80;125</v>
      </c>
    </row>
    <row r="161" spans="1:6" ht="14.5" x14ac:dyDescent="0.35">
      <c r="A161" s="220">
        <v>2019</v>
      </c>
      <c r="B161" s="179" t="s">
        <v>1644</v>
      </c>
      <c r="C161" s="220">
        <v>160</v>
      </c>
      <c r="D161" s="220">
        <v>135</v>
      </c>
      <c r="E161" s="220">
        <f t="shared" si="3"/>
        <v>25</v>
      </c>
      <c r="F161" s="96" t="str">
        <f t="shared" si="4"/>
        <v>2019;;160;135;25</v>
      </c>
    </row>
    <row r="162" spans="1:6" ht="14.5" x14ac:dyDescent="0.35">
      <c r="A162" s="220"/>
      <c r="B162" s="179" t="s">
        <v>1644</v>
      </c>
      <c r="C162" s="220">
        <v>265</v>
      </c>
      <c r="D162" s="220">
        <v>110</v>
      </c>
      <c r="E162" s="220">
        <f t="shared" si="3"/>
        <v>155</v>
      </c>
      <c r="F162" s="96" t="str">
        <f t="shared" si="4"/>
        <v>;;265;110;155</v>
      </c>
    </row>
    <row r="163" spans="1:6" ht="14.5" x14ac:dyDescent="0.35">
      <c r="A163" s="220"/>
      <c r="B163" s="179" t="s">
        <v>1644</v>
      </c>
      <c r="C163" s="220">
        <v>285</v>
      </c>
      <c r="D163" s="220">
        <v>45</v>
      </c>
      <c r="E163" s="220">
        <f t="shared" si="3"/>
        <v>240</v>
      </c>
      <c r="F163" s="96" t="str">
        <f t="shared" si="4"/>
        <v>;;285;45;240</v>
      </c>
    </row>
    <row r="164" spans="1:6" ht="14.5" x14ac:dyDescent="0.35">
      <c r="A164" s="220"/>
      <c r="B164" s="179" t="s">
        <v>1644</v>
      </c>
      <c r="C164" s="220">
        <v>210</v>
      </c>
      <c r="D164" s="220">
        <v>90</v>
      </c>
      <c r="E164" s="220">
        <f t="shared" si="3"/>
        <v>120</v>
      </c>
      <c r="F164" s="96" t="str">
        <f t="shared" si="4"/>
        <v>;;210;90;120</v>
      </c>
    </row>
    <row r="165" spans="1:6" ht="14.5" x14ac:dyDescent="0.35">
      <c r="A165" s="220">
        <v>2020</v>
      </c>
      <c r="B165" s="179" t="s">
        <v>1644</v>
      </c>
      <c r="C165" s="220">
        <v>220</v>
      </c>
      <c r="D165" s="220">
        <v>175</v>
      </c>
      <c r="E165" s="220">
        <f t="shared" si="3"/>
        <v>45</v>
      </c>
      <c r="F165" s="96" t="str">
        <f t="shared" si="4"/>
        <v>2020;;220;175;45</v>
      </c>
    </row>
  </sheetData>
  <sortState ref="H4:I29">
    <sortCondition descending="1" ref="I29"/>
  </sortState>
  <hyperlinks>
    <hyperlink ref="A1" r:id="rId1" location="/CBS/nl/dataset/83148NED/table?dl=155F3"/>
    <hyperlink ref="D1" r:id="rId2" location="/CBS/nl/dataset/83149NED/table?dl=155F6"/>
    <hyperlink ref="E88" r:id="rId3" location="/CBS/nl/dataset/83693NED/table?dl=4FA5" display="Consumentenvertrouwen"/>
    <hyperlink ref="C88" r:id="rId4" location="/CBS/nl/dataset/82675NED/table?dl=4FA3" display="Vertrouwen zakelijke dienstverlening "/>
    <hyperlink ref="E144" r:id="rId5" location="/CBS/nl/dataset/83693NED/table?dl=4FA5" display="Consumentenvertrouwen"/>
    <hyperlink ref="C144" r:id="rId6" location="/CBS/nl/dataset/82675NED/table?dl=4FA3" display="Vertrouwen zakelijke dienstverlening "/>
    <hyperlink ref="D144" r:id="rId7" location="/CBS/nl/dataset/83693NED/table?dl=4FA5" display="Consumentenvertrouwen"/>
    <hyperlink ref="K6" r:id="rId8" location="/CBS/nl/dataset/83693NED/table?dl=4FA5" display="Consumentenvertrouwen"/>
    <hyperlink ref="I6" r:id="rId9" location="/CBS/nl/dataset/82675NED/table?dl=4FA3" display="Vertrouwen zakelijke dienstverlening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23"/>
  <sheetViews>
    <sheetView topLeftCell="I16" workbookViewId="0">
      <selection activeCell="K28" sqref="K28"/>
    </sheetView>
  </sheetViews>
  <sheetFormatPr defaultRowHeight="12.5" x14ac:dyDescent="0.25"/>
  <cols>
    <col min="11" max="11" width="21.453125" bestFit="1" customWidth="1"/>
    <col min="12" max="12" width="21.54296875" bestFit="1" customWidth="1"/>
  </cols>
  <sheetData>
    <row r="1" spans="1:20" ht="14.5" x14ac:dyDescent="0.35">
      <c r="A1" s="25" t="s">
        <v>177</v>
      </c>
      <c r="B1" s="26"/>
      <c r="C1" s="7" t="s">
        <v>22</v>
      </c>
      <c r="D1" s="26"/>
      <c r="F1" s="6"/>
      <c r="L1" s="26"/>
      <c r="M1" s="26"/>
    </row>
    <row r="2" spans="1:20" ht="14.5" x14ac:dyDescent="0.35">
      <c r="A2" s="26"/>
      <c r="B2" s="26"/>
      <c r="C2" s="7" t="s">
        <v>158</v>
      </c>
      <c r="D2" s="26"/>
      <c r="H2" s="28"/>
      <c r="I2" s="28"/>
      <c r="J2" s="178" t="s">
        <v>1644</v>
      </c>
      <c r="K2" s="7" t="s">
        <v>217</v>
      </c>
      <c r="M2" s="7" t="s">
        <v>158</v>
      </c>
      <c r="N2" s="96" t="str">
        <f>I2&amp;J2&amp;J2&amp;K2&amp;J2&amp;M2</f>
        <v>;;Vertrouwen zakelijke dienstverlening ;Consumentenvertrouwen</v>
      </c>
    </row>
    <row r="3" spans="1:20" ht="14.5" x14ac:dyDescent="0.35">
      <c r="B3" s="3"/>
      <c r="H3" s="28"/>
      <c r="I3" s="28">
        <v>2014</v>
      </c>
      <c r="J3" s="178" t="s">
        <v>1644</v>
      </c>
      <c r="K3" s="26">
        <v>5.2</v>
      </c>
      <c r="L3" s="96" t="s">
        <v>171</v>
      </c>
      <c r="M3" s="97">
        <v>-6</v>
      </c>
      <c r="N3" s="96" t="str">
        <f t="shared" ref="N3:N29" si="0">I3&amp;J3&amp;J3&amp;K3&amp;J3&amp;M3</f>
        <v>2014;;5,2;-6</v>
      </c>
      <c r="O3" s="97"/>
    </row>
    <row r="4" spans="1:20" ht="14.5" x14ac:dyDescent="0.35">
      <c r="B4" s="3" t="s">
        <v>182</v>
      </c>
      <c r="H4" s="28"/>
      <c r="I4" s="28"/>
      <c r="J4" s="178" t="s">
        <v>1644</v>
      </c>
      <c r="K4" s="26">
        <v>4.7</v>
      </c>
      <c r="L4" s="96" t="s">
        <v>172</v>
      </c>
      <c r="M4" s="97">
        <v>4</v>
      </c>
      <c r="N4" s="96" t="str">
        <f t="shared" si="0"/>
        <v>;;4,7;4</v>
      </c>
      <c r="O4" s="97"/>
      <c r="Q4" t="s">
        <v>1677</v>
      </c>
      <c r="R4" t="s">
        <v>1678</v>
      </c>
      <c r="S4" t="s">
        <v>1679</v>
      </c>
      <c r="T4" t="s">
        <v>1680</v>
      </c>
    </row>
    <row r="5" spans="1:20" ht="14.5" x14ac:dyDescent="0.35">
      <c r="H5" s="28"/>
      <c r="I5" s="28"/>
      <c r="J5" s="178" t="s">
        <v>1644</v>
      </c>
      <c r="K5" s="26">
        <v>4.0999999999999996</v>
      </c>
      <c r="L5" s="96" t="s">
        <v>173</v>
      </c>
      <c r="M5" s="97">
        <v>5</v>
      </c>
      <c r="N5" s="96" t="str">
        <f t="shared" si="0"/>
        <v>;;4,1;5</v>
      </c>
      <c r="O5" s="97"/>
      <c r="Q5">
        <v>14.22</v>
      </c>
      <c r="R5">
        <v>14.34</v>
      </c>
      <c r="S5">
        <v>14.99</v>
      </c>
      <c r="T5">
        <v>15.76</v>
      </c>
    </row>
    <row r="6" spans="1:20" ht="14.5" x14ac:dyDescent="0.35">
      <c r="H6" s="28"/>
      <c r="I6" s="28"/>
      <c r="J6" s="178" t="s">
        <v>1644</v>
      </c>
      <c r="K6" s="26">
        <v>5.0999999999999996</v>
      </c>
      <c r="L6" s="96" t="s">
        <v>174</v>
      </c>
      <c r="M6" s="97">
        <v>1</v>
      </c>
      <c r="N6" s="96" t="str">
        <f t="shared" si="0"/>
        <v>;;5,1;1</v>
      </c>
      <c r="O6" s="97"/>
      <c r="Q6">
        <v>6.99</v>
      </c>
      <c r="R6">
        <v>7.05</v>
      </c>
      <c r="S6">
        <v>7.04</v>
      </c>
      <c r="T6">
        <v>7.41</v>
      </c>
    </row>
    <row r="7" spans="1:20" ht="14.5" x14ac:dyDescent="0.35">
      <c r="H7" s="28"/>
      <c r="I7" s="37">
        <v>2015</v>
      </c>
      <c r="J7" s="178" t="s">
        <v>1644</v>
      </c>
      <c r="K7" s="26">
        <v>10.5</v>
      </c>
      <c r="L7" s="96" t="s">
        <v>175</v>
      </c>
      <c r="M7" s="97">
        <v>-2</v>
      </c>
      <c r="N7" s="96" t="str">
        <f t="shared" si="0"/>
        <v>2015;;10,5;-2</v>
      </c>
      <c r="O7" s="97"/>
      <c r="Q7">
        <v>0.79</v>
      </c>
      <c r="R7">
        <v>0.68</v>
      </c>
      <c r="S7">
        <v>0.78</v>
      </c>
      <c r="T7">
        <v>0.78</v>
      </c>
    </row>
    <row r="8" spans="1:20" ht="14.5" x14ac:dyDescent="0.35">
      <c r="H8" s="28"/>
      <c r="I8" s="28"/>
      <c r="J8" s="178" t="s">
        <v>1644</v>
      </c>
      <c r="K8" s="26">
        <v>7.9</v>
      </c>
      <c r="L8" s="96" t="s">
        <v>176</v>
      </c>
      <c r="M8" s="97">
        <v>10</v>
      </c>
      <c r="N8" s="96" t="str">
        <f t="shared" si="0"/>
        <v>;;7,9;10</v>
      </c>
      <c r="O8" s="97"/>
      <c r="Q8" t="s">
        <v>1676</v>
      </c>
      <c r="R8">
        <v>138</v>
      </c>
      <c r="S8">
        <v>157</v>
      </c>
      <c r="T8">
        <v>175</v>
      </c>
    </row>
    <row r="9" spans="1:20" ht="14.5" x14ac:dyDescent="0.35">
      <c r="H9" s="28"/>
      <c r="J9" s="178" t="s">
        <v>1644</v>
      </c>
      <c r="K9" s="58">
        <v>9.9</v>
      </c>
      <c r="L9" s="96" t="s">
        <v>224</v>
      </c>
      <c r="M9" s="97">
        <v>13</v>
      </c>
      <c r="N9" s="96" t="str">
        <f t="shared" si="0"/>
        <v>;;9,9;13</v>
      </c>
      <c r="O9" s="97"/>
    </row>
    <row r="10" spans="1:20" ht="14.5" x14ac:dyDescent="0.35">
      <c r="H10" s="28"/>
      <c r="J10" s="179" t="s">
        <v>1644</v>
      </c>
      <c r="K10" s="58">
        <v>8</v>
      </c>
      <c r="L10" s="96" t="s">
        <v>289</v>
      </c>
      <c r="M10" s="97">
        <v>12</v>
      </c>
      <c r="N10" s="96" t="str">
        <f t="shared" si="0"/>
        <v>;;8;12</v>
      </c>
      <c r="O10" s="97"/>
    </row>
    <row r="11" spans="1:20" ht="14.5" x14ac:dyDescent="0.35">
      <c r="H11" s="28"/>
      <c r="I11" s="71">
        <v>2016</v>
      </c>
      <c r="J11" s="178" t="s">
        <v>1644</v>
      </c>
      <c r="K11" s="58">
        <v>14.7</v>
      </c>
      <c r="L11" s="96" t="s">
        <v>296</v>
      </c>
      <c r="M11" s="97">
        <v>11</v>
      </c>
      <c r="N11" s="96" t="str">
        <f t="shared" si="0"/>
        <v>2016;;14,7;11</v>
      </c>
      <c r="O11" s="97"/>
    </row>
    <row r="12" spans="1:20" ht="14.5" x14ac:dyDescent="0.35">
      <c r="H12" s="28"/>
      <c r="J12" s="178" t="s">
        <v>1644</v>
      </c>
      <c r="K12" s="58">
        <v>12.5</v>
      </c>
      <c r="L12" s="96" t="s">
        <v>304</v>
      </c>
      <c r="M12" s="97">
        <v>6</v>
      </c>
      <c r="N12" s="96" t="str">
        <f t="shared" si="0"/>
        <v>;;12,5;6</v>
      </c>
      <c r="O12" s="97"/>
    </row>
    <row r="13" spans="1:20" ht="14.5" x14ac:dyDescent="0.35">
      <c r="H13" s="28"/>
      <c r="J13" s="178" t="s">
        <v>1644</v>
      </c>
      <c r="K13" s="58">
        <v>8.4</v>
      </c>
      <c r="L13" s="96" t="s">
        <v>531</v>
      </c>
      <c r="M13" s="97">
        <v>9</v>
      </c>
      <c r="N13" s="96" t="str">
        <f t="shared" si="0"/>
        <v>;;8,4;9</v>
      </c>
      <c r="O13" s="97"/>
    </row>
    <row r="14" spans="1:20" ht="14.5" x14ac:dyDescent="0.35">
      <c r="H14" s="28"/>
      <c r="J14" s="179" t="s">
        <v>1644</v>
      </c>
      <c r="K14" s="58">
        <v>8.3000000000000007</v>
      </c>
      <c r="L14" s="96" t="s">
        <v>539</v>
      </c>
      <c r="M14" s="97">
        <v>17</v>
      </c>
      <c r="N14" s="96" t="str">
        <f t="shared" si="0"/>
        <v>;;8,3;17</v>
      </c>
      <c r="O14" s="97"/>
    </row>
    <row r="15" spans="1:20" ht="14.5" x14ac:dyDescent="0.35">
      <c r="H15" s="28"/>
      <c r="I15" s="95">
        <v>2017</v>
      </c>
      <c r="J15" s="178" t="s">
        <v>1644</v>
      </c>
      <c r="K15" s="58">
        <v>17.8</v>
      </c>
      <c r="L15" s="96" t="s">
        <v>579</v>
      </c>
      <c r="M15" s="97">
        <v>21</v>
      </c>
      <c r="N15" s="96" t="str">
        <f t="shared" si="0"/>
        <v>2017;;17,8;21</v>
      </c>
      <c r="O15" s="97"/>
    </row>
    <row r="16" spans="1:20" ht="14.5" x14ac:dyDescent="0.35">
      <c r="H16" s="26"/>
      <c r="J16" s="178" t="s">
        <v>1644</v>
      </c>
      <c r="K16" s="58">
        <v>16.600000000000001</v>
      </c>
      <c r="L16" s="96" t="s">
        <v>594</v>
      </c>
      <c r="M16" s="97">
        <v>26</v>
      </c>
      <c r="N16" s="96" t="str">
        <f t="shared" si="0"/>
        <v>;;16,6;26</v>
      </c>
      <c r="O16" s="97"/>
    </row>
    <row r="17" spans="1:15" ht="14.5" x14ac:dyDescent="0.35">
      <c r="H17" s="26"/>
      <c r="J17" s="178" t="s">
        <v>1644</v>
      </c>
      <c r="K17" s="58">
        <v>18.899999999999999</v>
      </c>
      <c r="L17" s="96" t="s">
        <v>626</v>
      </c>
      <c r="M17" s="106">
        <v>25</v>
      </c>
      <c r="N17" s="96" t="str">
        <f t="shared" si="0"/>
        <v>;;18,9;25</v>
      </c>
      <c r="O17" s="97"/>
    </row>
    <row r="18" spans="1:15" ht="14.5" x14ac:dyDescent="0.35">
      <c r="H18" s="26"/>
      <c r="J18" s="179" t="s">
        <v>1644</v>
      </c>
      <c r="K18" s="58">
        <v>17</v>
      </c>
      <c r="L18" s="109" t="s">
        <v>962</v>
      </c>
      <c r="M18" s="106">
        <v>23</v>
      </c>
      <c r="N18" s="96" t="str">
        <f t="shared" si="0"/>
        <v>;;17;23</v>
      </c>
      <c r="O18" s="97"/>
    </row>
    <row r="19" spans="1:15" ht="14.5" x14ac:dyDescent="0.35">
      <c r="H19" s="30"/>
      <c r="I19" s="117">
        <v>2018</v>
      </c>
      <c r="J19" s="178" t="s">
        <v>1644</v>
      </c>
      <c r="K19" s="58">
        <v>20.9</v>
      </c>
      <c r="L19" s="99" t="s">
        <v>987</v>
      </c>
      <c r="M19" s="101">
        <v>24</v>
      </c>
      <c r="N19" s="96" t="str">
        <f t="shared" si="0"/>
        <v>2018;;20,9;24</v>
      </c>
      <c r="O19" s="97"/>
    </row>
    <row r="20" spans="1:15" ht="14.5" x14ac:dyDescent="0.35">
      <c r="H20" s="26"/>
      <c r="J20" s="178" t="s">
        <v>1644</v>
      </c>
      <c r="K20" s="58">
        <v>17.399999999999999</v>
      </c>
      <c r="L20" s="118" t="s">
        <v>1000</v>
      </c>
      <c r="M20" s="26">
        <v>25</v>
      </c>
      <c r="N20" s="96" t="str">
        <f t="shared" si="0"/>
        <v>;;17,4;25</v>
      </c>
      <c r="O20" s="97"/>
    </row>
    <row r="21" spans="1:15" ht="14.5" x14ac:dyDescent="0.35">
      <c r="J21" s="178" t="s">
        <v>1644</v>
      </c>
      <c r="K21" s="58">
        <v>20.2</v>
      </c>
      <c r="L21" s="118" t="s">
        <v>1001</v>
      </c>
      <c r="M21" s="26">
        <v>23</v>
      </c>
      <c r="N21" s="96" t="str">
        <f t="shared" si="0"/>
        <v>;;20,2;23</v>
      </c>
      <c r="O21" s="97"/>
    </row>
    <row r="22" spans="1:15" ht="14.5" x14ac:dyDescent="0.35">
      <c r="J22" s="179" t="s">
        <v>1644</v>
      </c>
      <c r="K22" s="58">
        <v>16.399999999999999</v>
      </c>
      <c r="L22" s="178" t="s">
        <v>1647</v>
      </c>
      <c r="M22" s="26">
        <v>15</v>
      </c>
      <c r="N22" s="96" t="str">
        <f t="shared" si="0"/>
        <v>;;16,4;15</v>
      </c>
      <c r="O22" s="97"/>
    </row>
    <row r="23" spans="1:15" ht="14.5" x14ac:dyDescent="0.35">
      <c r="I23">
        <v>2019</v>
      </c>
      <c r="J23" s="184" t="s">
        <v>1644</v>
      </c>
      <c r="K23" s="58">
        <v>17.100000000000001</v>
      </c>
      <c r="L23" s="218" t="s">
        <v>1662</v>
      </c>
      <c r="M23" s="218">
        <v>0</v>
      </c>
      <c r="N23" s="96" t="str">
        <f t="shared" si="0"/>
        <v>2019;;17,1;0</v>
      </c>
      <c r="O23" s="97"/>
    </row>
    <row r="24" spans="1:15" ht="14.5" x14ac:dyDescent="0.35">
      <c r="J24" s="184" t="s">
        <v>1644</v>
      </c>
      <c r="K24" s="58">
        <v>13</v>
      </c>
      <c r="L24" s="191" t="s">
        <v>1673</v>
      </c>
      <c r="M24" s="58">
        <v>-3</v>
      </c>
      <c r="N24" s="96" t="str">
        <f t="shared" si="0"/>
        <v>;;13;-3</v>
      </c>
      <c r="O24" s="97"/>
    </row>
    <row r="25" spans="1:15" ht="14.5" x14ac:dyDescent="0.35">
      <c r="J25" s="184" t="s">
        <v>1644</v>
      </c>
      <c r="K25" s="58">
        <v>15.3</v>
      </c>
      <c r="L25" s="193" t="s">
        <v>1675</v>
      </c>
      <c r="M25" s="58">
        <v>2</v>
      </c>
      <c r="N25" s="96" t="str">
        <f t="shared" si="0"/>
        <v>;;15,3;2</v>
      </c>
      <c r="O25" s="97"/>
    </row>
    <row r="26" spans="1:15" ht="14.5" x14ac:dyDescent="0.35">
      <c r="J26" s="184" t="s">
        <v>1644</v>
      </c>
      <c r="K26" s="58">
        <v>7.4</v>
      </c>
      <c r="L26" s="200" t="s">
        <v>1693</v>
      </c>
      <c r="M26" s="58">
        <v>-1</v>
      </c>
      <c r="N26" s="96" t="str">
        <f t="shared" si="0"/>
        <v>;;7,4;-1</v>
      </c>
      <c r="O26" s="97"/>
    </row>
    <row r="27" spans="1:15" ht="14.5" x14ac:dyDescent="0.35">
      <c r="A27" t="s">
        <v>1005</v>
      </c>
      <c r="I27">
        <v>2020</v>
      </c>
      <c r="J27" s="184" t="s">
        <v>1644</v>
      </c>
      <c r="K27" s="58">
        <v>9.6999999999999993</v>
      </c>
      <c r="L27" s="202" t="s">
        <v>1698</v>
      </c>
      <c r="M27" s="58">
        <v>-3</v>
      </c>
      <c r="N27" s="96" t="str">
        <f t="shared" si="0"/>
        <v>2020;;9,7;-3</v>
      </c>
      <c r="O27" s="97"/>
    </row>
    <row r="28" spans="1:15" ht="14.5" x14ac:dyDescent="0.35">
      <c r="J28" s="184" t="s">
        <v>1644</v>
      </c>
      <c r="K28" s="218">
        <v>-40.299999999999997</v>
      </c>
      <c r="L28" s="218" t="s">
        <v>1735</v>
      </c>
      <c r="M28" s="218">
        <v>-22</v>
      </c>
      <c r="N28" s="96" t="str">
        <f t="shared" si="0"/>
        <v>;;-40,3;-22</v>
      </c>
      <c r="O28" s="97"/>
    </row>
    <row r="29" spans="1:15" ht="14.5" x14ac:dyDescent="0.35">
      <c r="B29" t="s">
        <v>1006</v>
      </c>
      <c r="J29" s="184" t="s">
        <v>1644</v>
      </c>
      <c r="K29">
        <v>-25.3</v>
      </c>
      <c r="L29" t="s">
        <v>1804</v>
      </c>
      <c r="M29">
        <v>-26</v>
      </c>
      <c r="N29" s="96" t="str">
        <f t="shared" si="0"/>
        <v>;;-25,3;-26</v>
      </c>
    </row>
    <row r="30" spans="1:15" x14ac:dyDescent="0.25">
      <c r="B30" t="s">
        <v>158</v>
      </c>
    </row>
    <row r="31" spans="1:15" x14ac:dyDescent="0.25">
      <c r="A31" t="s">
        <v>5</v>
      </c>
      <c r="B31" t="s">
        <v>1007</v>
      </c>
    </row>
    <row r="32" spans="1:15" x14ac:dyDescent="0.25">
      <c r="A32" t="s">
        <v>1008</v>
      </c>
      <c r="B32">
        <v>2</v>
      </c>
    </row>
    <row r="33" spans="1:13" x14ac:dyDescent="0.25">
      <c r="A33" t="s">
        <v>1009</v>
      </c>
      <c r="B33">
        <v>8</v>
      </c>
    </row>
    <row r="34" spans="1:13" x14ac:dyDescent="0.25">
      <c r="A34" t="s">
        <v>1010</v>
      </c>
      <c r="B34">
        <v>15</v>
      </c>
    </row>
    <row r="35" spans="1:13" ht="14.5" x14ac:dyDescent="0.35">
      <c r="A35" t="s">
        <v>1011</v>
      </c>
      <c r="B35">
        <v>20</v>
      </c>
      <c r="L35" s="26"/>
      <c r="M35" s="26"/>
    </row>
    <row r="36" spans="1:13" ht="14.5" x14ac:dyDescent="0.35">
      <c r="A36" t="s">
        <v>1012</v>
      </c>
      <c r="B36">
        <v>21</v>
      </c>
      <c r="M36" s="33"/>
    </row>
    <row r="37" spans="1:13" ht="14.5" x14ac:dyDescent="0.35">
      <c r="A37" t="s">
        <v>1013</v>
      </c>
      <c r="B37">
        <v>21</v>
      </c>
      <c r="M37" s="29"/>
    </row>
    <row r="38" spans="1:13" ht="14.5" x14ac:dyDescent="0.35">
      <c r="A38" t="s">
        <v>1014</v>
      </c>
      <c r="B38">
        <v>21</v>
      </c>
      <c r="M38" s="29"/>
    </row>
    <row r="39" spans="1:13" ht="14.5" x14ac:dyDescent="0.35">
      <c r="A39" t="s">
        <v>1015</v>
      </c>
      <c r="B39">
        <v>21</v>
      </c>
      <c r="M39" s="29"/>
    </row>
    <row r="40" spans="1:13" ht="14.5" x14ac:dyDescent="0.35">
      <c r="A40" t="s">
        <v>1016</v>
      </c>
      <c r="B40">
        <v>20</v>
      </c>
      <c r="M40" s="29"/>
    </row>
    <row r="41" spans="1:13" ht="14.5" x14ac:dyDescent="0.35">
      <c r="A41" t="s">
        <v>1017</v>
      </c>
      <c r="B41">
        <v>22</v>
      </c>
      <c r="M41" s="29"/>
    </row>
    <row r="42" spans="1:13" ht="14.5" x14ac:dyDescent="0.35">
      <c r="A42" t="s">
        <v>1018</v>
      </c>
      <c r="B42">
        <v>23</v>
      </c>
      <c r="M42" s="29"/>
    </row>
    <row r="43" spans="1:13" ht="14.5" x14ac:dyDescent="0.35">
      <c r="A43" t="s">
        <v>1019</v>
      </c>
      <c r="B43">
        <v>22</v>
      </c>
      <c r="M43" s="29"/>
    </row>
    <row r="44" spans="1:13" ht="14.5" x14ac:dyDescent="0.35">
      <c r="A44" t="s">
        <v>1020</v>
      </c>
      <c r="B44">
        <v>10</v>
      </c>
      <c r="M44" s="29"/>
    </row>
    <row r="45" spans="1:13" ht="14.5" x14ac:dyDescent="0.35">
      <c r="A45" t="s">
        <v>1021</v>
      </c>
      <c r="B45">
        <v>1</v>
      </c>
      <c r="M45" s="29"/>
    </row>
    <row r="46" spans="1:13" ht="14.5" x14ac:dyDescent="0.35">
      <c r="A46" t="s">
        <v>1022</v>
      </c>
      <c r="B46">
        <v>-2</v>
      </c>
      <c r="M46" s="29"/>
    </row>
    <row r="47" spans="1:13" ht="14.5" x14ac:dyDescent="0.35">
      <c r="A47" t="s">
        <v>1023</v>
      </c>
      <c r="B47">
        <v>-3</v>
      </c>
      <c r="M47" s="29"/>
    </row>
    <row r="48" spans="1:13" ht="14.5" x14ac:dyDescent="0.35">
      <c r="A48" t="s">
        <v>1024</v>
      </c>
      <c r="B48">
        <v>2</v>
      </c>
      <c r="M48" s="29"/>
    </row>
    <row r="49" spans="1:13" ht="14.5" x14ac:dyDescent="0.35">
      <c r="A49" t="s">
        <v>1025</v>
      </c>
      <c r="B49">
        <v>11</v>
      </c>
      <c r="M49" s="29"/>
    </row>
    <row r="50" spans="1:13" ht="14.5" x14ac:dyDescent="0.35">
      <c r="A50" t="s">
        <v>1026</v>
      </c>
      <c r="B50">
        <v>6</v>
      </c>
      <c r="M50" s="29"/>
    </row>
    <row r="51" spans="1:13" ht="14.5" x14ac:dyDescent="0.35">
      <c r="A51" t="s">
        <v>1027</v>
      </c>
      <c r="B51">
        <v>4</v>
      </c>
      <c r="M51" s="29"/>
    </row>
    <row r="52" spans="1:13" ht="14.5" x14ac:dyDescent="0.35">
      <c r="A52" t="s">
        <v>1028</v>
      </c>
      <c r="B52">
        <v>1</v>
      </c>
      <c r="M52" s="29"/>
    </row>
    <row r="53" spans="1:13" ht="14.5" x14ac:dyDescent="0.35">
      <c r="A53" t="s">
        <v>1029</v>
      </c>
      <c r="B53">
        <v>-3</v>
      </c>
      <c r="M53" s="29"/>
    </row>
    <row r="54" spans="1:13" ht="14.5" x14ac:dyDescent="0.35">
      <c r="A54" t="s">
        <v>1030</v>
      </c>
      <c r="B54">
        <v>-3</v>
      </c>
      <c r="M54" s="29"/>
    </row>
    <row r="55" spans="1:13" ht="14.5" x14ac:dyDescent="0.35">
      <c r="A55" t="s">
        <v>1031</v>
      </c>
      <c r="B55">
        <v>1</v>
      </c>
      <c r="F55" s="26"/>
      <c r="G55" s="28"/>
      <c r="H55" s="26"/>
      <c r="I55" s="29"/>
      <c r="J55" s="26"/>
      <c r="K55" s="26"/>
      <c r="L55" s="26"/>
      <c r="M55" s="26"/>
    </row>
    <row r="56" spans="1:13" x14ac:dyDescent="0.25">
      <c r="A56" t="s">
        <v>1032</v>
      </c>
      <c r="B56">
        <v>5</v>
      </c>
    </row>
    <row r="57" spans="1:13" x14ac:dyDescent="0.25">
      <c r="A57" t="s">
        <v>1033</v>
      </c>
      <c r="B57">
        <v>6</v>
      </c>
    </row>
    <row r="58" spans="1:13" x14ac:dyDescent="0.25">
      <c r="A58" t="s">
        <v>1034</v>
      </c>
      <c r="B58">
        <v>6</v>
      </c>
    </row>
    <row r="59" spans="1:13" x14ac:dyDescent="0.25">
      <c r="A59" t="s">
        <v>1035</v>
      </c>
      <c r="B59">
        <v>9</v>
      </c>
    </row>
    <row r="60" spans="1:13" x14ac:dyDescent="0.25">
      <c r="A60" t="s">
        <v>1036</v>
      </c>
      <c r="B60">
        <v>15</v>
      </c>
    </row>
    <row r="61" spans="1:13" x14ac:dyDescent="0.25">
      <c r="A61" t="s">
        <v>1037</v>
      </c>
      <c r="B61">
        <v>13</v>
      </c>
    </row>
    <row r="62" spans="1:13" x14ac:dyDescent="0.25">
      <c r="A62" t="s">
        <v>1038</v>
      </c>
      <c r="B62">
        <v>14</v>
      </c>
    </row>
    <row r="63" spans="1:13" x14ac:dyDescent="0.25">
      <c r="A63" t="s">
        <v>1039</v>
      </c>
      <c r="B63">
        <v>18</v>
      </c>
    </row>
    <row r="64" spans="1:13" x14ac:dyDescent="0.25">
      <c r="A64" t="s">
        <v>1040</v>
      </c>
      <c r="B64">
        <v>18</v>
      </c>
    </row>
    <row r="65" spans="1:2" x14ac:dyDescent="0.25">
      <c r="A65" t="s">
        <v>1041</v>
      </c>
      <c r="B65">
        <v>20</v>
      </c>
    </row>
    <row r="66" spans="1:2" x14ac:dyDescent="0.25">
      <c r="A66" t="s">
        <v>1042</v>
      </c>
      <c r="B66">
        <v>18</v>
      </c>
    </row>
    <row r="67" spans="1:2" x14ac:dyDescent="0.25">
      <c r="A67" t="s">
        <v>1043</v>
      </c>
      <c r="B67">
        <v>20</v>
      </c>
    </row>
    <row r="68" spans="1:2" x14ac:dyDescent="0.25">
      <c r="A68" t="s">
        <v>1044</v>
      </c>
      <c r="B68">
        <v>20</v>
      </c>
    </row>
    <row r="69" spans="1:2" x14ac:dyDescent="0.25">
      <c r="A69" t="s">
        <v>1045</v>
      </c>
      <c r="B69">
        <v>17</v>
      </c>
    </row>
    <row r="70" spans="1:2" x14ac:dyDescent="0.25">
      <c r="A70" t="s">
        <v>1046</v>
      </c>
      <c r="B70">
        <v>19</v>
      </c>
    </row>
    <row r="71" spans="1:2" x14ac:dyDescent="0.25">
      <c r="A71" t="s">
        <v>1047</v>
      </c>
      <c r="B71">
        <v>23</v>
      </c>
    </row>
    <row r="72" spans="1:2" x14ac:dyDescent="0.25">
      <c r="A72" t="s">
        <v>1048</v>
      </c>
      <c r="B72">
        <v>23</v>
      </c>
    </row>
    <row r="73" spans="1:2" x14ac:dyDescent="0.25">
      <c r="A73" t="s">
        <v>1049</v>
      </c>
      <c r="B73">
        <v>23</v>
      </c>
    </row>
    <row r="74" spans="1:2" x14ac:dyDescent="0.25">
      <c r="A74" t="s">
        <v>1050</v>
      </c>
      <c r="B74">
        <v>24</v>
      </c>
    </row>
    <row r="75" spans="1:2" x14ac:dyDescent="0.25">
      <c r="A75" t="s">
        <v>1051</v>
      </c>
      <c r="B75">
        <v>25</v>
      </c>
    </row>
    <row r="76" spans="1:2" x14ac:dyDescent="0.25">
      <c r="A76" t="s">
        <v>1052</v>
      </c>
      <c r="B76">
        <v>24</v>
      </c>
    </row>
    <row r="77" spans="1:2" x14ac:dyDescent="0.25">
      <c r="A77" t="s">
        <v>1053</v>
      </c>
      <c r="B77">
        <v>23</v>
      </c>
    </row>
    <row r="78" spans="1:2" x14ac:dyDescent="0.25">
      <c r="A78" t="s">
        <v>1054</v>
      </c>
      <c r="B78">
        <v>19</v>
      </c>
    </row>
    <row r="79" spans="1:2" x14ac:dyDescent="0.25">
      <c r="A79" t="s">
        <v>1055</v>
      </c>
      <c r="B79">
        <v>19</v>
      </c>
    </row>
    <row r="80" spans="1:2" x14ac:dyDescent="0.25">
      <c r="A80" t="s">
        <v>1056</v>
      </c>
      <c r="B80">
        <v>18</v>
      </c>
    </row>
    <row r="81" spans="1:2" x14ac:dyDescent="0.25">
      <c r="A81" t="s">
        <v>1057</v>
      </c>
      <c r="B81">
        <v>16</v>
      </c>
    </row>
    <row r="82" spans="1:2" x14ac:dyDescent="0.25">
      <c r="A82" t="s">
        <v>1058</v>
      </c>
      <c r="B82">
        <v>15</v>
      </c>
    </row>
    <row r="83" spans="1:2" x14ac:dyDescent="0.25">
      <c r="A83" t="s">
        <v>1059</v>
      </c>
      <c r="B83">
        <v>15</v>
      </c>
    </row>
    <row r="84" spans="1:2" x14ac:dyDescent="0.25">
      <c r="A84" t="s">
        <v>1060</v>
      </c>
      <c r="B84">
        <v>15</v>
      </c>
    </row>
    <row r="85" spans="1:2" x14ac:dyDescent="0.25">
      <c r="A85" t="s">
        <v>1061</v>
      </c>
      <c r="B85">
        <v>9</v>
      </c>
    </row>
    <row r="86" spans="1:2" x14ac:dyDescent="0.25">
      <c r="A86" t="s">
        <v>1062</v>
      </c>
      <c r="B86">
        <v>2</v>
      </c>
    </row>
    <row r="87" spans="1:2" x14ac:dyDescent="0.25">
      <c r="A87" t="s">
        <v>1063</v>
      </c>
      <c r="B87">
        <v>-5</v>
      </c>
    </row>
    <row r="88" spans="1:2" x14ac:dyDescent="0.25">
      <c r="A88" t="s">
        <v>1064</v>
      </c>
      <c r="B88">
        <v>-6</v>
      </c>
    </row>
    <row r="89" spans="1:2" x14ac:dyDescent="0.25">
      <c r="A89" t="s">
        <v>1065</v>
      </c>
      <c r="B89">
        <v>-7</v>
      </c>
    </row>
    <row r="90" spans="1:2" x14ac:dyDescent="0.25">
      <c r="A90" t="s">
        <v>1066</v>
      </c>
      <c r="B90">
        <v>-11</v>
      </c>
    </row>
    <row r="91" spans="1:2" x14ac:dyDescent="0.25">
      <c r="A91" t="s">
        <v>1067</v>
      </c>
      <c r="B91">
        <v>-7</v>
      </c>
    </row>
    <row r="92" spans="1:2" x14ac:dyDescent="0.25">
      <c r="A92" t="s">
        <v>1068</v>
      </c>
      <c r="B92">
        <v>-8</v>
      </c>
    </row>
    <row r="93" spans="1:2" x14ac:dyDescent="0.25">
      <c r="A93" t="s">
        <v>1069</v>
      </c>
      <c r="B93">
        <v>-5</v>
      </c>
    </row>
    <row r="94" spans="1:2" x14ac:dyDescent="0.25">
      <c r="A94" t="s">
        <v>1070</v>
      </c>
      <c r="B94">
        <v>-4</v>
      </c>
    </row>
    <row r="95" spans="1:2" x14ac:dyDescent="0.25">
      <c r="A95" t="s">
        <v>1071</v>
      </c>
      <c r="B95">
        <v>-7</v>
      </c>
    </row>
    <row r="96" spans="1:2" x14ac:dyDescent="0.25">
      <c r="A96" t="s">
        <v>1072</v>
      </c>
      <c r="B96">
        <v>-9</v>
      </c>
    </row>
    <row r="97" spans="1:2" x14ac:dyDescent="0.25">
      <c r="A97" t="s">
        <v>1073</v>
      </c>
      <c r="B97">
        <v>-11</v>
      </c>
    </row>
    <row r="98" spans="1:2" x14ac:dyDescent="0.25">
      <c r="A98" t="s">
        <v>1074</v>
      </c>
      <c r="B98">
        <v>-15</v>
      </c>
    </row>
    <row r="99" spans="1:2" x14ac:dyDescent="0.25">
      <c r="A99" t="s">
        <v>1075</v>
      </c>
      <c r="B99">
        <v>-14</v>
      </c>
    </row>
    <row r="100" spans="1:2" x14ac:dyDescent="0.25">
      <c r="A100" t="s">
        <v>1076</v>
      </c>
      <c r="B100">
        <v>-12</v>
      </c>
    </row>
    <row r="101" spans="1:2" x14ac:dyDescent="0.25">
      <c r="A101" t="s">
        <v>1077</v>
      </c>
      <c r="B101">
        <v>-12</v>
      </c>
    </row>
    <row r="102" spans="1:2" x14ac:dyDescent="0.25">
      <c r="A102" t="s">
        <v>1078</v>
      </c>
      <c r="B102">
        <v>-14</v>
      </c>
    </row>
    <row r="103" spans="1:2" x14ac:dyDescent="0.25">
      <c r="A103" t="s">
        <v>1079</v>
      </c>
      <c r="B103">
        <v>-14</v>
      </c>
    </row>
    <row r="104" spans="1:2" x14ac:dyDescent="0.25">
      <c r="A104" t="s">
        <v>1080</v>
      </c>
      <c r="B104">
        <v>-14</v>
      </c>
    </row>
    <row r="105" spans="1:2" x14ac:dyDescent="0.25">
      <c r="A105" t="s">
        <v>1081</v>
      </c>
      <c r="B105">
        <v>-12</v>
      </c>
    </row>
    <row r="106" spans="1:2" x14ac:dyDescent="0.25">
      <c r="A106" t="s">
        <v>1082</v>
      </c>
      <c r="B106">
        <v>-7</v>
      </c>
    </row>
    <row r="107" spans="1:2" x14ac:dyDescent="0.25">
      <c r="A107" t="s">
        <v>1083</v>
      </c>
      <c r="B107">
        <v>-3</v>
      </c>
    </row>
    <row r="108" spans="1:2" x14ac:dyDescent="0.25">
      <c r="A108" t="s">
        <v>1084</v>
      </c>
      <c r="B108">
        <v>-2</v>
      </c>
    </row>
    <row r="109" spans="1:2" x14ac:dyDescent="0.25">
      <c r="A109" t="s">
        <v>1085</v>
      </c>
      <c r="B109">
        <v>-3</v>
      </c>
    </row>
    <row r="110" spans="1:2" x14ac:dyDescent="0.25">
      <c r="A110" t="s">
        <v>1086</v>
      </c>
      <c r="B110">
        <v>-5</v>
      </c>
    </row>
    <row r="111" spans="1:2" x14ac:dyDescent="0.25">
      <c r="A111" t="s">
        <v>1087</v>
      </c>
      <c r="B111">
        <v>-10</v>
      </c>
    </row>
    <row r="112" spans="1:2" x14ac:dyDescent="0.25">
      <c r="A112" t="s">
        <v>1088</v>
      </c>
      <c r="B112">
        <v>-16</v>
      </c>
    </row>
    <row r="113" spans="1:2" x14ac:dyDescent="0.25">
      <c r="A113" t="s">
        <v>1089</v>
      </c>
      <c r="B113">
        <v>-17</v>
      </c>
    </row>
    <row r="114" spans="1:2" x14ac:dyDescent="0.25">
      <c r="A114" t="s">
        <v>1090</v>
      </c>
      <c r="B114">
        <v>-20</v>
      </c>
    </row>
    <row r="115" spans="1:2" x14ac:dyDescent="0.25">
      <c r="A115" t="s">
        <v>1091</v>
      </c>
      <c r="B115">
        <v>-24</v>
      </c>
    </row>
    <row r="116" spans="1:2" x14ac:dyDescent="0.25">
      <c r="A116" t="s">
        <v>1092</v>
      </c>
      <c r="B116">
        <v>-24</v>
      </c>
    </row>
    <row r="117" spans="1:2" x14ac:dyDescent="0.25">
      <c r="A117" t="s">
        <v>1093</v>
      </c>
      <c r="B117">
        <v>-23</v>
      </c>
    </row>
    <row r="118" spans="1:2" x14ac:dyDescent="0.25">
      <c r="A118" t="s">
        <v>1094</v>
      </c>
      <c r="B118">
        <v>-22</v>
      </c>
    </row>
    <row r="119" spans="1:2" x14ac:dyDescent="0.25">
      <c r="A119" t="s">
        <v>1095</v>
      </c>
      <c r="B119">
        <v>-22</v>
      </c>
    </row>
    <row r="120" spans="1:2" x14ac:dyDescent="0.25">
      <c r="A120" t="s">
        <v>1096</v>
      </c>
      <c r="B120">
        <v>-17</v>
      </c>
    </row>
    <row r="121" spans="1:2" x14ac:dyDescent="0.25">
      <c r="A121" t="s">
        <v>1097</v>
      </c>
      <c r="B121">
        <v>-13</v>
      </c>
    </row>
    <row r="122" spans="1:2" x14ac:dyDescent="0.25">
      <c r="A122" t="s">
        <v>1098</v>
      </c>
      <c r="B122">
        <v>-17</v>
      </c>
    </row>
    <row r="123" spans="1:2" x14ac:dyDescent="0.25">
      <c r="A123" t="s">
        <v>1099</v>
      </c>
      <c r="B123">
        <v>-14</v>
      </c>
    </row>
    <row r="124" spans="1:2" x14ac:dyDescent="0.25">
      <c r="A124" t="s">
        <v>1100</v>
      </c>
      <c r="B124">
        <v>-16</v>
      </c>
    </row>
    <row r="125" spans="1:2" x14ac:dyDescent="0.25">
      <c r="A125" t="s">
        <v>1101</v>
      </c>
      <c r="B125">
        <v>-17</v>
      </c>
    </row>
    <row r="126" spans="1:2" x14ac:dyDescent="0.25">
      <c r="A126" t="s">
        <v>1102</v>
      </c>
      <c r="B126">
        <v>-14</v>
      </c>
    </row>
    <row r="127" spans="1:2" x14ac:dyDescent="0.25">
      <c r="A127" t="s">
        <v>1103</v>
      </c>
      <c r="B127">
        <v>-9</v>
      </c>
    </row>
    <row r="128" spans="1:2" x14ac:dyDescent="0.25">
      <c r="A128" t="s">
        <v>1104</v>
      </c>
      <c r="B128">
        <v>-5</v>
      </c>
    </row>
    <row r="129" spans="1:2" x14ac:dyDescent="0.25">
      <c r="A129" t="s">
        <v>1105</v>
      </c>
      <c r="B129">
        <v>-4</v>
      </c>
    </row>
    <row r="130" spans="1:2" x14ac:dyDescent="0.25">
      <c r="A130" t="s">
        <v>1106</v>
      </c>
      <c r="B130">
        <v>0</v>
      </c>
    </row>
    <row r="131" spans="1:2" x14ac:dyDescent="0.25">
      <c r="A131" t="s">
        <v>1107</v>
      </c>
      <c r="B131">
        <v>1</v>
      </c>
    </row>
    <row r="132" spans="1:2" x14ac:dyDescent="0.25">
      <c r="A132" t="s">
        <v>1108</v>
      </c>
      <c r="B132">
        <v>6</v>
      </c>
    </row>
    <row r="133" spans="1:2" x14ac:dyDescent="0.25">
      <c r="A133" t="s">
        <v>1109</v>
      </c>
      <c r="B133">
        <v>12</v>
      </c>
    </row>
    <row r="134" spans="1:2" x14ac:dyDescent="0.25">
      <c r="A134" t="s">
        <v>1110</v>
      </c>
      <c r="B134">
        <v>10</v>
      </c>
    </row>
    <row r="135" spans="1:2" x14ac:dyDescent="0.25">
      <c r="A135" t="s">
        <v>1111</v>
      </c>
      <c r="B135">
        <v>9</v>
      </c>
    </row>
    <row r="136" spans="1:2" x14ac:dyDescent="0.25">
      <c r="A136" t="s">
        <v>1112</v>
      </c>
      <c r="B136">
        <v>3</v>
      </c>
    </row>
    <row r="137" spans="1:2" x14ac:dyDescent="0.25">
      <c r="A137" t="s">
        <v>1113</v>
      </c>
      <c r="B137">
        <v>2</v>
      </c>
    </row>
    <row r="138" spans="1:2" x14ac:dyDescent="0.25">
      <c r="A138" t="s">
        <v>1114</v>
      </c>
      <c r="B138">
        <v>8</v>
      </c>
    </row>
    <row r="139" spans="1:2" x14ac:dyDescent="0.25">
      <c r="A139" t="s">
        <v>1115</v>
      </c>
      <c r="B139">
        <v>12</v>
      </c>
    </row>
    <row r="140" spans="1:2" x14ac:dyDescent="0.25">
      <c r="A140" t="s">
        <v>1116</v>
      </c>
      <c r="B140">
        <v>11</v>
      </c>
    </row>
    <row r="141" spans="1:2" x14ac:dyDescent="0.25">
      <c r="A141" t="s">
        <v>1117</v>
      </c>
      <c r="B141">
        <v>12</v>
      </c>
    </row>
    <row r="142" spans="1:2" x14ac:dyDescent="0.25">
      <c r="A142" t="s">
        <v>1118</v>
      </c>
      <c r="B142">
        <v>9</v>
      </c>
    </row>
    <row r="143" spans="1:2" x14ac:dyDescent="0.25">
      <c r="A143" t="s">
        <v>1119</v>
      </c>
      <c r="B143">
        <v>10</v>
      </c>
    </row>
    <row r="144" spans="1:2" x14ac:dyDescent="0.25">
      <c r="A144" t="s">
        <v>1120</v>
      </c>
      <c r="B144">
        <v>14</v>
      </c>
    </row>
    <row r="145" spans="1:2" x14ac:dyDescent="0.25">
      <c r="A145" t="s">
        <v>1121</v>
      </c>
      <c r="B145">
        <v>14</v>
      </c>
    </row>
    <row r="146" spans="1:2" x14ac:dyDescent="0.25">
      <c r="A146" t="s">
        <v>1122</v>
      </c>
      <c r="B146">
        <v>17</v>
      </c>
    </row>
    <row r="147" spans="1:2" x14ac:dyDescent="0.25">
      <c r="A147" t="s">
        <v>1123</v>
      </c>
      <c r="B147">
        <v>17</v>
      </c>
    </row>
    <row r="148" spans="1:2" x14ac:dyDescent="0.25">
      <c r="A148" t="s">
        <v>1124</v>
      </c>
      <c r="B148">
        <v>11</v>
      </c>
    </row>
    <row r="149" spans="1:2" x14ac:dyDescent="0.25">
      <c r="A149" t="s">
        <v>1125</v>
      </c>
      <c r="B149">
        <v>9</v>
      </c>
    </row>
    <row r="150" spans="1:2" x14ac:dyDescent="0.25">
      <c r="A150" t="s">
        <v>1126</v>
      </c>
      <c r="B150">
        <v>4</v>
      </c>
    </row>
    <row r="151" spans="1:2" x14ac:dyDescent="0.25">
      <c r="A151" t="s">
        <v>1127</v>
      </c>
      <c r="B151">
        <v>-2</v>
      </c>
    </row>
    <row r="152" spans="1:2" x14ac:dyDescent="0.25">
      <c r="A152" t="s">
        <v>1128</v>
      </c>
      <c r="B152">
        <v>-4</v>
      </c>
    </row>
    <row r="153" spans="1:2" x14ac:dyDescent="0.25">
      <c r="A153" t="s">
        <v>305</v>
      </c>
      <c r="B153">
        <v>0</v>
      </c>
    </row>
    <row r="154" spans="1:2" x14ac:dyDescent="0.25">
      <c r="A154" t="s">
        <v>306</v>
      </c>
      <c r="B154">
        <v>4</v>
      </c>
    </row>
    <row r="155" spans="1:2" x14ac:dyDescent="0.25">
      <c r="A155" t="s">
        <v>307</v>
      </c>
      <c r="B155">
        <v>9</v>
      </c>
    </row>
    <row r="156" spans="1:2" x14ac:dyDescent="0.25">
      <c r="A156" t="s">
        <v>308</v>
      </c>
      <c r="B156">
        <v>9</v>
      </c>
    </row>
    <row r="157" spans="1:2" x14ac:dyDescent="0.25">
      <c r="A157" t="s">
        <v>309</v>
      </c>
      <c r="B157">
        <v>12</v>
      </c>
    </row>
    <row r="158" spans="1:2" x14ac:dyDescent="0.25">
      <c r="A158" t="s">
        <v>310</v>
      </c>
      <c r="B158">
        <v>17</v>
      </c>
    </row>
    <row r="159" spans="1:2" x14ac:dyDescent="0.25">
      <c r="A159" t="s">
        <v>311</v>
      </c>
      <c r="B159">
        <v>15</v>
      </c>
    </row>
    <row r="160" spans="1:2" x14ac:dyDescent="0.25">
      <c r="A160" t="s">
        <v>312</v>
      </c>
      <c r="B160">
        <v>14</v>
      </c>
    </row>
    <row r="161" spans="1:2" x14ac:dyDescent="0.25">
      <c r="A161" t="s">
        <v>313</v>
      </c>
      <c r="B161">
        <v>17</v>
      </c>
    </row>
    <row r="162" spans="1:2" x14ac:dyDescent="0.25">
      <c r="A162" t="s">
        <v>314</v>
      </c>
      <c r="B162">
        <v>19</v>
      </c>
    </row>
    <row r="163" spans="1:2" x14ac:dyDescent="0.25">
      <c r="A163" t="s">
        <v>315</v>
      </c>
      <c r="B163">
        <v>21</v>
      </c>
    </row>
    <row r="164" spans="1:2" x14ac:dyDescent="0.25">
      <c r="A164" t="s">
        <v>316</v>
      </c>
      <c r="B164">
        <v>22</v>
      </c>
    </row>
    <row r="165" spans="1:2" x14ac:dyDescent="0.25">
      <c r="A165" t="s">
        <v>317</v>
      </c>
      <c r="B165">
        <v>24</v>
      </c>
    </row>
    <row r="166" spans="1:2" x14ac:dyDescent="0.25">
      <c r="A166" t="s">
        <v>318</v>
      </c>
      <c r="B166">
        <v>24</v>
      </c>
    </row>
    <row r="167" spans="1:2" x14ac:dyDescent="0.25">
      <c r="A167" t="s">
        <v>319</v>
      </c>
      <c r="B167">
        <v>25</v>
      </c>
    </row>
    <row r="168" spans="1:2" x14ac:dyDescent="0.25">
      <c r="A168" t="s">
        <v>320</v>
      </c>
      <c r="B168">
        <v>24</v>
      </c>
    </row>
    <row r="169" spans="1:2" x14ac:dyDescent="0.25">
      <c r="A169" t="s">
        <v>321</v>
      </c>
      <c r="B169">
        <v>24</v>
      </c>
    </row>
    <row r="170" spans="1:2" x14ac:dyDescent="0.25">
      <c r="A170" t="s">
        <v>322</v>
      </c>
      <c r="B170">
        <v>25</v>
      </c>
    </row>
    <row r="171" spans="1:2" x14ac:dyDescent="0.25">
      <c r="A171" t="s">
        <v>323</v>
      </c>
      <c r="B171">
        <v>26</v>
      </c>
    </row>
    <row r="172" spans="1:2" x14ac:dyDescent="0.25">
      <c r="A172" t="s">
        <v>324</v>
      </c>
      <c r="B172">
        <v>25</v>
      </c>
    </row>
    <row r="173" spans="1:2" x14ac:dyDescent="0.25">
      <c r="A173" t="s">
        <v>325</v>
      </c>
      <c r="B173">
        <v>26</v>
      </c>
    </row>
    <row r="174" spans="1:2" x14ac:dyDescent="0.25">
      <c r="A174" t="s">
        <v>326</v>
      </c>
      <c r="B174">
        <v>27</v>
      </c>
    </row>
    <row r="175" spans="1:2" x14ac:dyDescent="0.25">
      <c r="A175" t="s">
        <v>327</v>
      </c>
      <c r="B175">
        <v>31</v>
      </c>
    </row>
    <row r="176" spans="1:2" x14ac:dyDescent="0.25">
      <c r="A176" t="s">
        <v>328</v>
      </c>
      <c r="B176">
        <v>31</v>
      </c>
    </row>
    <row r="177" spans="1:2" x14ac:dyDescent="0.25">
      <c r="A177" t="s">
        <v>329</v>
      </c>
      <c r="B177">
        <v>33</v>
      </c>
    </row>
    <row r="178" spans="1:2" x14ac:dyDescent="0.25">
      <c r="A178" t="s">
        <v>330</v>
      </c>
      <c r="B178">
        <v>33</v>
      </c>
    </row>
    <row r="179" spans="1:2" x14ac:dyDescent="0.25">
      <c r="A179" t="s">
        <v>331</v>
      </c>
      <c r="B179">
        <v>33</v>
      </c>
    </row>
    <row r="180" spans="1:2" x14ac:dyDescent="0.25">
      <c r="A180" t="s">
        <v>332</v>
      </c>
      <c r="B180">
        <v>30</v>
      </c>
    </row>
    <row r="181" spans="1:2" x14ac:dyDescent="0.25">
      <c r="A181" t="s">
        <v>333</v>
      </c>
      <c r="B181">
        <v>24</v>
      </c>
    </row>
    <row r="182" spans="1:2" x14ac:dyDescent="0.25">
      <c r="A182" t="s">
        <v>334</v>
      </c>
      <c r="B182">
        <v>14</v>
      </c>
    </row>
    <row r="183" spans="1:2" x14ac:dyDescent="0.25">
      <c r="A183" t="s">
        <v>335</v>
      </c>
      <c r="B183">
        <v>11</v>
      </c>
    </row>
    <row r="184" spans="1:2" x14ac:dyDescent="0.25">
      <c r="A184" t="s">
        <v>336</v>
      </c>
      <c r="B184">
        <v>13</v>
      </c>
    </row>
    <row r="185" spans="1:2" x14ac:dyDescent="0.25">
      <c r="A185" t="s">
        <v>337</v>
      </c>
      <c r="B185">
        <v>13</v>
      </c>
    </row>
    <row r="186" spans="1:2" x14ac:dyDescent="0.25">
      <c r="A186" t="s">
        <v>338</v>
      </c>
      <c r="B186">
        <v>12</v>
      </c>
    </row>
    <row r="187" spans="1:2" x14ac:dyDescent="0.25">
      <c r="A187" t="s">
        <v>339</v>
      </c>
      <c r="B187">
        <v>13</v>
      </c>
    </row>
    <row r="188" spans="1:2" x14ac:dyDescent="0.25">
      <c r="A188" t="s">
        <v>340</v>
      </c>
      <c r="B188">
        <v>15</v>
      </c>
    </row>
    <row r="189" spans="1:2" x14ac:dyDescent="0.25">
      <c r="A189" t="s">
        <v>341</v>
      </c>
      <c r="B189">
        <v>16</v>
      </c>
    </row>
    <row r="190" spans="1:2" x14ac:dyDescent="0.25">
      <c r="A190" t="s">
        <v>342</v>
      </c>
      <c r="B190">
        <v>16</v>
      </c>
    </row>
    <row r="191" spans="1:2" x14ac:dyDescent="0.25">
      <c r="A191" t="s">
        <v>343</v>
      </c>
      <c r="B191">
        <v>20</v>
      </c>
    </row>
    <row r="192" spans="1:2" x14ac:dyDescent="0.25">
      <c r="A192" t="s">
        <v>344</v>
      </c>
      <c r="B192">
        <v>20</v>
      </c>
    </row>
    <row r="193" spans="1:2" x14ac:dyDescent="0.25">
      <c r="A193" t="s">
        <v>345</v>
      </c>
      <c r="B193">
        <v>27</v>
      </c>
    </row>
    <row r="194" spans="1:2" x14ac:dyDescent="0.25">
      <c r="A194" t="s">
        <v>346</v>
      </c>
      <c r="B194">
        <v>33</v>
      </c>
    </row>
    <row r="195" spans="1:2" x14ac:dyDescent="0.25">
      <c r="A195" t="s">
        <v>347</v>
      </c>
      <c r="B195">
        <v>34</v>
      </c>
    </row>
    <row r="196" spans="1:2" x14ac:dyDescent="0.25">
      <c r="A196" t="s">
        <v>348</v>
      </c>
      <c r="B196">
        <v>35</v>
      </c>
    </row>
    <row r="197" spans="1:2" x14ac:dyDescent="0.25">
      <c r="A197" t="s">
        <v>349</v>
      </c>
      <c r="B197">
        <v>36</v>
      </c>
    </row>
    <row r="198" spans="1:2" x14ac:dyDescent="0.25">
      <c r="A198" t="s">
        <v>350</v>
      </c>
      <c r="B198">
        <v>35</v>
      </c>
    </row>
    <row r="199" spans="1:2" x14ac:dyDescent="0.25">
      <c r="A199" t="s">
        <v>351</v>
      </c>
      <c r="B199">
        <v>35</v>
      </c>
    </row>
    <row r="200" spans="1:2" x14ac:dyDescent="0.25">
      <c r="A200" t="s">
        <v>352</v>
      </c>
      <c r="B200">
        <v>36</v>
      </c>
    </row>
    <row r="201" spans="1:2" x14ac:dyDescent="0.25">
      <c r="A201" t="s">
        <v>353</v>
      </c>
      <c r="B201">
        <v>34</v>
      </c>
    </row>
    <row r="202" spans="1:2" x14ac:dyDescent="0.25">
      <c r="A202" t="s">
        <v>354</v>
      </c>
      <c r="B202">
        <v>34</v>
      </c>
    </row>
    <row r="203" spans="1:2" x14ac:dyDescent="0.25">
      <c r="A203" t="s">
        <v>355</v>
      </c>
      <c r="B203">
        <v>32</v>
      </c>
    </row>
    <row r="204" spans="1:2" x14ac:dyDescent="0.25">
      <c r="A204" t="s">
        <v>356</v>
      </c>
      <c r="B204">
        <v>31</v>
      </c>
    </row>
    <row r="205" spans="1:2" x14ac:dyDescent="0.25">
      <c r="A205" t="s">
        <v>357</v>
      </c>
      <c r="B205">
        <v>30</v>
      </c>
    </row>
    <row r="206" spans="1:2" x14ac:dyDescent="0.25">
      <c r="A206" t="s">
        <v>358</v>
      </c>
      <c r="B206">
        <v>32</v>
      </c>
    </row>
    <row r="207" spans="1:2" x14ac:dyDescent="0.25">
      <c r="A207" t="s">
        <v>359</v>
      </c>
      <c r="B207">
        <v>30</v>
      </c>
    </row>
    <row r="208" spans="1:2" x14ac:dyDescent="0.25">
      <c r="A208" t="s">
        <v>360</v>
      </c>
      <c r="B208">
        <v>31</v>
      </c>
    </row>
    <row r="209" spans="1:2" x14ac:dyDescent="0.25">
      <c r="A209" t="s">
        <v>361</v>
      </c>
      <c r="B209">
        <v>26</v>
      </c>
    </row>
    <row r="210" spans="1:2" x14ac:dyDescent="0.25">
      <c r="A210" t="s">
        <v>362</v>
      </c>
      <c r="B210">
        <v>20</v>
      </c>
    </row>
    <row r="211" spans="1:2" x14ac:dyDescent="0.25">
      <c r="A211" t="s">
        <v>363</v>
      </c>
      <c r="B211">
        <v>14</v>
      </c>
    </row>
    <row r="212" spans="1:2" x14ac:dyDescent="0.25">
      <c r="A212" t="s">
        <v>364</v>
      </c>
      <c r="B212">
        <v>6</v>
      </c>
    </row>
    <row r="213" spans="1:2" x14ac:dyDescent="0.25">
      <c r="A213" t="s">
        <v>365</v>
      </c>
      <c r="B213">
        <v>5</v>
      </c>
    </row>
    <row r="214" spans="1:2" x14ac:dyDescent="0.25">
      <c r="A214" t="s">
        <v>366</v>
      </c>
      <c r="B214">
        <v>1</v>
      </c>
    </row>
    <row r="215" spans="1:2" x14ac:dyDescent="0.25">
      <c r="A215" t="s">
        <v>367</v>
      </c>
      <c r="B215">
        <v>0</v>
      </c>
    </row>
    <row r="216" spans="1:2" x14ac:dyDescent="0.25">
      <c r="A216" t="s">
        <v>368</v>
      </c>
      <c r="B216">
        <v>-3</v>
      </c>
    </row>
    <row r="217" spans="1:2" x14ac:dyDescent="0.25">
      <c r="A217" t="s">
        <v>369</v>
      </c>
      <c r="B217">
        <v>-4</v>
      </c>
    </row>
    <row r="218" spans="1:2" x14ac:dyDescent="0.25">
      <c r="A218" t="s">
        <v>370</v>
      </c>
      <c r="B218">
        <v>-3</v>
      </c>
    </row>
    <row r="219" spans="1:2" x14ac:dyDescent="0.25">
      <c r="A219" t="s">
        <v>371</v>
      </c>
      <c r="B219">
        <v>-4</v>
      </c>
    </row>
    <row r="220" spans="1:2" x14ac:dyDescent="0.25">
      <c r="A220" t="s">
        <v>372</v>
      </c>
      <c r="B220">
        <v>-1</v>
      </c>
    </row>
    <row r="221" spans="1:2" x14ac:dyDescent="0.25">
      <c r="A221" t="s">
        <v>373</v>
      </c>
      <c r="B221">
        <v>2</v>
      </c>
    </row>
    <row r="222" spans="1:2" x14ac:dyDescent="0.25">
      <c r="A222" t="s">
        <v>374</v>
      </c>
      <c r="B222">
        <v>4</v>
      </c>
    </row>
    <row r="223" spans="1:2" x14ac:dyDescent="0.25">
      <c r="A223" t="s">
        <v>375</v>
      </c>
      <c r="B223">
        <v>1</v>
      </c>
    </row>
    <row r="224" spans="1:2" x14ac:dyDescent="0.25">
      <c r="A224" t="s">
        <v>376</v>
      </c>
      <c r="B224">
        <v>-4</v>
      </c>
    </row>
    <row r="225" spans="1:2" x14ac:dyDescent="0.25">
      <c r="A225" t="s">
        <v>377</v>
      </c>
      <c r="B225">
        <v>-9</v>
      </c>
    </row>
    <row r="226" spans="1:2" x14ac:dyDescent="0.25">
      <c r="A226" t="s">
        <v>378</v>
      </c>
      <c r="B226">
        <v>-15</v>
      </c>
    </row>
    <row r="227" spans="1:2" x14ac:dyDescent="0.25">
      <c r="A227" t="s">
        <v>379</v>
      </c>
      <c r="B227">
        <v>-20</v>
      </c>
    </row>
    <row r="228" spans="1:2" x14ac:dyDescent="0.25">
      <c r="A228" t="s">
        <v>380</v>
      </c>
      <c r="B228">
        <v>-25</v>
      </c>
    </row>
    <row r="229" spans="1:2" x14ac:dyDescent="0.25">
      <c r="A229" t="s">
        <v>381</v>
      </c>
      <c r="B229">
        <v>-30</v>
      </c>
    </row>
    <row r="230" spans="1:2" x14ac:dyDescent="0.25">
      <c r="A230" t="s">
        <v>382</v>
      </c>
      <c r="B230">
        <v>-31</v>
      </c>
    </row>
    <row r="231" spans="1:2" x14ac:dyDescent="0.25">
      <c r="A231" t="s">
        <v>383</v>
      </c>
      <c r="B231">
        <v>-28</v>
      </c>
    </row>
    <row r="232" spans="1:2" x14ac:dyDescent="0.25">
      <c r="A232" t="s">
        <v>384</v>
      </c>
      <c r="B232">
        <v>-25</v>
      </c>
    </row>
    <row r="233" spans="1:2" x14ac:dyDescent="0.25">
      <c r="A233" t="s">
        <v>385</v>
      </c>
      <c r="B233">
        <v>-29</v>
      </c>
    </row>
    <row r="234" spans="1:2" x14ac:dyDescent="0.25">
      <c r="A234" t="s">
        <v>386</v>
      </c>
      <c r="B234">
        <v>-32</v>
      </c>
    </row>
    <row r="235" spans="1:2" x14ac:dyDescent="0.25">
      <c r="A235" t="s">
        <v>387</v>
      </c>
      <c r="B235">
        <v>-34</v>
      </c>
    </row>
    <row r="236" spans="1:2" x14ac:dyDescent="0.25">
      <c r="A236" t="s">
        <v>388</v>
      </c>
      <c r="B236">
        <v>-35</v>
      </c>
    </row>
    <row r="237" spans="1:2" x14ac:dyDescent="0.25">
      <c r="A237" t="s">
        <v>389</v>
      </c>
      <c r="B237">
        <v>-34</v>
      </c>
    </row>
    <row r="238" spans="1:2" x14ac:dyDescent="0.25">
      <c r="A238" t="s">
        <v>390</v>
      </c>
      <c r="B238">
        <v>-34</v>
      </c>
    </row>
    <row r="239" spans="1:2" x14ac:dyDescent="0.25">
      <c r="A239" t="s">
        <v>391</v>
      </c>
      <c r="B239">
        <v>-36</v>
      </c>
    </row>
    <row r="240" spans="1:2" x14ac:dyDescent="0.25">
      <c r="A240" t="s">
        <v>392</v>
      </c>
      <c r="B240">
        <v>-33</v>
      </c>
    </row>
    <row r="241" spans="1:2" x14ac:dyDescent="0.25">
      <c r="A241" t="s">
        <v>393</v>
      </c>
      <c r="B241">
        <v>-33</v>
      </c>
    </row>
    <row r="242" spans="1:2" x14ac:dyDescent="0.25">
      <c r="A242" t="s">
        <v>394</v>
      </c>
      <c r="B242">
        <v>-32</v>
      </c>
    </row>
    <row r="243" spans="1:2" x14ac:dyDescent="0.25">
      <c r="A243" t="s">
        <v>395</v>
      </c>
      <c r="B243">
        <v>-27</v>
      </c>
    </row>
    <row r="244" spans="1:2" x14ac:dyDescent="0.25">
      <c r="A244" t="s">
        <v>396</v>
      </c>
      <c r="B244">
        <v>-25</v>
      </c>
    </row>
    <row r="245" spans="1:2" x14ac:dyDescent="0.25">
      <c r="A245" t="s">
        <v>397</v>
      </c>
      <c r="B245">
        <v>-27</v>
      </c>
    </row>
    <row r="246" spans="1:2" x14ac:dyDescent="0.25">
      <c r="A246" t="s">
        <v>398</v>
      </c>
      <c r="B246">
        <v>-20</v>
      </c>
    </row>
    <row r="247" spans="1:2" x14ac:dyDescent="0.25">
      <c r="A247" t="s">
        <v>399</v>
      </c>
      <c r="B247">
        <v>-19</v>
      </c>
    </row>
    <row r="248" spans="1:2" x14ac:dyDescent="0.25">
      <c r="A248" t="s">
        <v>400</v>
      </c>
      <c r="B248">
        <v>-20</v>
      </c>
    </row>
    <row r="249" spans="1:2" x14ac:dyDescent="0.25">
      <c r="A249" t="s">
        <v>401</v>
      </c>
      <c r="B249">
        <v>-22</v>
      </c>
    </row>
    <row r="250" spans="1:2" x14ac:dyDescent="0.25">
      <c r="A250" t="s">
        <v>402</v>
      </c>
      <c r="B250">
        <v>-22</v>
      </c>
    </row>
    <row r="251" spans="1:2" x14ac:dyDescent="0.25">
      <c r="A251" t="s">
        <v>403</v>
      </c>
      <c r="B251">
        <v>-18</v>
      </c>
    </row>
    <row r="252" spans="1:2" x14ac:dyDescent="0.25">
      <c r="A252" t="s">
        <v>404</v>
      </c>
      <c r="B252">
        <v>-16</v>
      </c>
    </row>
    <row r="253" spans="1:2" x14ac:dyDescent="0.25">
      <c r="A253" t="s">
        <v>405</v>
      </c>
      <c r="B253">
        <v>-17</v>
      </c>
    </row>
    <row r="254" spans="1:2" x14ac:dyDescent="0.25">
      <c r="A254" t="s">
        <v>406</v>
      </c>
      <c r="B254">
        <v>-20</v>
      </c>
    </row>
    <row r="255" spans="1:2" x14ac:dyDescent="0.25">
      <c r="A255" t="s">
        <v>407</v>
      </c>
      <c r="B255">
        <v>-21</v>
      </c>
    </row>
    <row r="256" spans="1:2" x14ac:dyDescent="0.25">
      <c r="A256" t="s">
        <v>408</v>
      </c>
      <c r="B256">
        <v>-25</v>
      </c>
    </row>
    <row r="257" spans="1:2" x14ac:dyDescent="0.25">
      <c r="A257" t="s">
        <v>409</v>
      </c>
      <c r="B257">
        <v>-24</v>
      </c>
    </row>
    <row r="258" spans="1:2" x14ac:dyDescent="0.25">
      <c r="A258" t="s">
        <v>410</v>
      </c>
      <c r="B258">
        <v>-19</v>
      </c>
    </row>
    <row r="259" spans="1:2" x14ac:dyDescent="0.25">
      <c r="A259" t="s">
        <v>411</v>
      </c>
      <c r="B259">
        <v>-15</v>
      </c>
    </row>
    <row r="260" spans="1:2" x14ac:dyDescent="0.25">
      <c r="A260" t="s">
        <v>412</v>
      </c>
      <c r="B260">
        <v>-11</v>
      </c>
    </row>
    <row r="261" spans="1:2" x14ac:dyDescent="0.25">
      <c r="A261" t="s">
        <v>413</v>
      </c>
      <c r="B261">
        <v>-14</v>
      </c>
    </row>
    <row r="262" spans="1:2" x14ac:dyDescent="0.25">
      <c r="A262" t="s">
        <v>414</v>
      </c>
      <c r="B262">
        <v>-20</v>
      </c>
    </row>
    <row r="263" spans="1:2" x14ac:dyDescent="0.25">
      <c r="A263" t="s">
        <v>415</v>
      </c>
      <c r="B263">
        <v>-22</v>
      </c>
    </row>
    <row r="264" spans="1:2" x14ac:dyDescent="0.25">
      <c r="A264" t="s">
        <v>416</v>
      </c>
      <c r="B264">
        <v>-25</v>
      </c>
    </row>
    <row r="265" spans="1:2" x14ac:dyDescent="0.25">
      <c r="A265" t="s">
        <v>417</v>
      </c>
      <c r="B265">
        <v>-26</v>
      </c>
    </row>
    <row r="266" spans="1:2" x14ac:dyDescent="0.25">
      <c r="A266" t="s">
        <v>418</v>
      </c>
      <c r="B266">
        <v>-22</v>
      </c>
    </row>
    <row r="267" spans="1:2" x14ac:dyDescent="0.25">
      <c r="A267" t="s">
        <v>419</v>
      </c>
      <c r="B267">
        <v>-15</v>
      </c>
    </row>
    <row r="268" spans="1:2" x14ac:dyDescent="0.25">
      <c r="A268" t="s">
        <v>420</v>
      </c>
      <c r="B268">
        <v>-10</v>
      </c>
    </row>
    <row r="269" spans="1:2" x14ac:dyDescent="0.25">
      <c r="A269" t="s">
        <v>421</v>
      </c>
      <c r="B269">
        <v>-7</v>
      </c>
    </row>
    <row r="270" spans="1:2" x14ac:dyDescent="0.25">
      <c r="A270" t="s">
        <v>422</v>
      </c>
      <c r="B270">
        <v>-6</v>
      </c>
    </row>
    <row r="271" spans="1:2" x14ac:dyDescent="0.25">
      <c r="A271" t="s">
        <v>423</v>
      </c>
      <c r="B271">
        <v>-3</v>
      </c>
    </row>
    <row r="272" spans="1:2" x14ac:dyDescent="0.25">
      <c r="A272" t="s">
        <v>424</v>
      </c>
      <c r="B272">
        <v>1</v>
      </c>
    </row>
    <row r="273" spans="1:2" x14ac:dyDescent="0.25">
      <c r="A273" t="s">
        <v>425</v>
      </c>
      <c r="B273">
        <v>4</v>
      </c>
    </row>
    <row r="274" spans="1:2" x14ac:dyDescent="0.25">
      <c r="A274" t="s">
        <v>426</v>
      </c>
      <c r="B274">
        <v>11</v>
      </c>
    </row>
    <row r="275" spans="1:2" x14ac:dyDescent="0.25">
      <c r="A275" t="s">
        <v>427</v>
      </c>
      <c r="B275">
        <v>12</v>
      </c>
    </row>
    <row r="276" spans="1:2" x14ac:dyDescent="0.25">
      <c r="A276" t="s">
        <v>428</v>
      </c>
      <c r="B276">
        <v>11</v>
      </c>
    </row>
    <row r="277" spans="1:2" x14ac:dyDescent="0.25">
      <c r="A277" t="s">
        <v>429</v>
      </c>
      <c r="B277">
        <v>13</v>
      </c>
    </row>
    <row r="278" spans="1:2" x14ac:dyDescent="0.25">
      <c r="A278" t="s">
        <v>430</v>
      </c>
      <c r="B278">
        <v>14</v>
      </c>
    </row>
    <row r="279" spans="1:2" x14ac:dyDescent="0.25">
      <c r="A279" t="s">
        <v>431</v>
      </c>
      <c r="B279">
        <v>14</v>
      </c>
    </row>
    <row r="280" spans="1:2" x14ac:dyDescent="0.25">
      <c r="A280" t="s">
        <v>432</v>
      </c>
      <c r="B280">
        <v>16</v>
      </c>
    </row>
    <row r="281" spans="1:2" x14ac:dyDescent="0.25">
      <c r="A281" t="s">
        <v>433</v>
      </c>
      <c r="B281">
        <v>19</v>
      </c>
    </row>
    <row r="282" spans="1:2" x14ac:dyDescent="0.25">
      <c r="A282" t="s">
        <v>434</v>
      </c>
      <c r="B282">
        <v>20</v>
      </c>
    </row>
    <row r="283" spans="1:2" x14ac:dyDescent="0.25">
      <c r="A283" t="s">
        <v>435</v>
      </c>
      <c r="B283">
        <v>20</v>
      </c>
    </row>
    <row r="284" spans="1:2" x14ac:dyDescent="0.25">
      <c r="A284" t="s">
        <v>436</v>
      </c>
      <c r="B284">
        <v>20</v>
      </c>
    </row>
    <row r="285" spans="1:2" x14ac:dyDescent="0.25">
      <c r="A285" t="s">
        <v>437</v>
      </c>
      <c r="B285">
        <v>21</v>
      </c>
    </row>
    <row r="286" spans="1:2" x14ac:dyDescent="0.25">
      <c r="A286" t="s">
        <v>438</v>
      </c>
      <c r="B286">
        <v>25</v>
      </c>
    </row>
    <row r="287" spans="1:2" x14ac:dyDescent="0.25">
      <c r="A287" t="s">
        <v>439</v>
      </c>
      <c r="B287">
        <v>23</v>
      </c>
    </row>
    <row r="288" spans="1:2" x14ac:dyDescent="0.25">
      <c r="A288" t="s">
        <v>440</v>
      </c>
      <c r="B288">
        <v>22</v>
      </c>
    </row>
    <row r="289" spans="1:2" x14ac:dyDescent="0.25">
      <c r="A289" t="s">
        <v>441</v>
      </c>
      <c r="B289">
        <v>10</v>
      </c>
    </row>
    <row r="290" spans="1:2" x14ac:dyDescent="0.25">
      <c r="A290" t="s">
        <v>442</v>
      </c>
      <c r="B290">
        <v>4</v>
      </c>
    </row>
    <row r="291" spans="1:2" x14ac:dyDescent="0.25">
      <c r="A291" t="s">
        <v>443</v>
      </c>
      <c r="B291">
        <v>1</v>
      </c>
    </row>
    <row r="292" spans="1:2" x14ac:dyDescent="0.25">
      <c r="A292" t="s">
        <v>444</v>
      </c>
      <c r="B292">
        <v>2</v>
      </c>
    </row>
    <row r="293" spans="1:2" x14ac:dyDescent="0.25">
      <c r="A293" t="s">
        <v>445</v>
      </c>
      <c r="B293">
        <v>1</v>
      </c>
    </row>
    <row r="294" spans="1:2" x14ac:dyDescent="0.25">
      <c r="A294" t="s">
        <v>446</v>
      </c>
      <c r="B294">
        <v>-4</v>
      </c>
    </row>
    <row r="295" spans="1:2" x14ac:dyDescent="0.25">
      <c r="A295" t="s">
        <v>447</v>
      </c>
      <c r="B295">
        <v>-5</v>
      </c>
    </row>
    <row r="296" spans="1:2" x14ac:dyDescent="0.25">
      <c r="A296" t="s">
        <v>448</v>
      </c>
      <c r="B296">
        <v>-7</v>
      </c>
    </row>
    <row r="297" spans="1:2" x14ac:dyDescent="0.25">
      <c r="A297" t="s">
        <v>449</v>
      </c>
      <c r="B297">
        <v>-12</v>
      </c>
    </row>
    <row r="298" spans="1:2" x14ac:dyDescent="0.25">
      <c r="A298" t="s">
        <v>450</v>
      </c>
      <c r="B298">
        <v>-16</v>
      </c>
    </row>
    <row r="299" spans="1:2" x14ac:dyDescent="0.25">
      <c r="A299" t="s">
        <v>451</v>
      </c>
      <c r="B299">
        <v>-26</v>
      </c>
    </row>
    <row r="300" spans="1:2" x14ac:dyDescent="0.25">
      <c r="A300" t="s">
        <v>452</v>
      </c>
      <c r="B300">
        <v>-28</v>
      </c>
    </row>
    <row r="301" spans="1:2" x14ac:dyDescent="0.25">
      <c r="A301" t="s">
        <v>453</v>
      </c>
      <c r="B301">
        <v>-25</v>
      </c>
    </row>
    <row r="302" spans="1:2" x14ac:dyDescent="0.25">
      <c r="A302" t="s">
        <v>454</v>
      </c>
      <c r="B302">
        <v>-25</v>
      </c>
    </row>
    <row r="303" spans="1:2" x14ac:dyDescent="0.25">
      <c r="A303" t="s">
        <v>455</v>
      </c>
      <c r="B303">
        <v>-26</v>
      </c>
    </row>
    <row r="304" spans="1:2" x14ac:dyDescent="0.25">
      <c r="A304" t="s">
        <v>456</v>
      </c>
      <c r="B304">
        <v>-26</v>
      </c>
    </row>
    <row r="305" spans="1:2" x14ac:dyDescent="0.25">
      <c r="A305" t="s">
        <v>457</v>
      </c>
      <c r="B305">
        <v>-27</v>
      </c>
    </row>
    <row r="306" spans="1:2" x14ac:dyDescent="0.25">
      <c r="A306" t="s">
        <v>458</v>
      </c>
      <c r="B306">
        <v>-28</v>
      </c>
    </row>
    <row r="307" spans="1:2" x14ac:dyDescent="0.25">
      <c r="A307" t="s">
        <v>459</v>
      </c>
      <c r="B307">
        <v>-30</v>
      </c>
    </row>
    <row r="308" spans="1:2" x14ac:dyDescent="0.25">
      <c r="A308" t="s">
        <v>460</v>
      </c>
      <c r="B308">
        <v>-26</v>
      </c>
    </row>
    <row r="309" spans="1:2" x14ac:dyDescent="0.25">
      <c r="A309" t="s">
        <v>461</v>
      </c>
      <c r="B309">
        <v>-22</v>
      </c>
    </row>
    <row r="310" spans="1:2" x14ac:dyDescent="0.25">
      <c r="A310" t="s">
        <v>462</v>
      </c>
      <c r="B310">
        <v>-19</v>
      </c>
    </row>
    <row r="311" spans="1:2" x14ac:dyDescent="0.25">
      <c r="A311" t="s">
        <v>463</v>
      </c>
      <c r="B311">
        <v>-19</v>
      </c>
    </row>
    <row r="312" spans="1:2" x14ac:dyDescent="0.25">
      <c r="A312" t="s">
        <v>464</v>
      </c>
      <c r="B312">
        <v>-14</v>
      </c>
    </row>
    <row r="313" spans="1:2" x14ac:dyDescent="0.25">
      <c r="A313" t="s">
        <v>465</v>
      </c>
      <c r="B313">
        <v>-12</v>
      </c>
    </row>
    <row r="314" spans="1:2" x14ac:dyDescent="0.25">
      <c r="A314" t="s">
        <v>466</v>
      </c>
      <c r="B314">
        <v>-14</v>
      </c>
    </row>
    <row r="315" spans="1:2" x14ac:dyDescent="0.25">
      <c r="A315" t="s">
        <v>467</v>
      </c>
      <c r="B315">
        <v>-11</v>
      </c>
    </row>
    <row r="316" spans="1:2" x14ac:dyDescent="0.25">
      <c r="A316" t="s">
        <v>468</v>
      </c>
      <c r="B316">
        <v>-7</v>
      </c>
    </row>
    <row r="317" spans="1:2" x14ac:dyDescent="0.25">
      <c r="A317" t="s">
        <v>469</v>
      </c>
      <c r="B317">
        <v>-4</v>
      </c>
    </row>
    <row r="318" spans="1:2" x14ac:dyDescent="0.25">
      <c r="A318" t="s">
        <v>470</v>
      </c>
      <c r="B318">
        <v>-6</v>
      </c>
    </row>
    <row r="319" spans="1:2" x14ac:dyDescent="0.25">
      <c r="A319" t="s">
        <v>471</v>
      </c>
      <c r="B319">
        <v>-6</v>
      </c>
    </row>
    <row r="320" spans="1:2" x14ac:dyDescent="0.25">
      <c r="A320" t="s">
        <v>472</v>
      </c>
      <c r="B320">
        <v>-7</v>
      </c>
    </row>
    <row r="321" spans="1:2" x14ac:dyDescent="0.25">
      <c r="A321" t="s">
        <v>473</v>
      </c>
      <c r="B321">
        <v>-9</v>
      </c>
    </row>
    <row r="322" spans="1:2" x14ac:dyDescent="0.25">
      <c r="A322" t="s">
        <v>474</v>
      </c>
      <c r="B322">
        <v>-13</v>
      </c>
    </row>
    <row r="323" spans="1:2" x14ac:dyDescent="0.25">
      <c r="A323" t="s">
        <v>475</v>
      </c>
      <c r="B323">
        <v>-11</v>
      </c>
    </row>
    <row r="324" spans="1:2" x14ac:dyDescent="0.25">
      <c r="A324" t="s">
        <v>476</v>
      </c>
      <c r="B324">
        <v>-7</v>
      </c>
    </row>
    <row r="325" spans="1:2" x14ac:dyDescent="0.25">
      <c r="A325" t="s">
        <v>477</v>
      </c>
      <c r="B325">
        <v>-8</v>
      </c>
    </row>
    <row r="326" spans="1:2" x14ac:dyDescent="0.25">
      <c r="A326" t="s">
        <v>478</v>
      </c>
      <c r="B326">
        <v>-7</v>
      </c>
    </row>
    <row r="327" spans="1:2" x14ac:dyDescent="0.25">
      <c r="A327" t="s">
        <v>479</v>
      </c>
      <c r="B327">
        <v>-3</v>
      </c>
    </row>
    <row r="328" spans="1:2" x14ac:dyDescent="0.25">
      <c r="A328" t="s">
        <v>480</v>
      </c>
      <c r="B328">
        <v>-7</v>
      </c>
    </row>
    <row r="329" spans="1:2" x14ac:dyDescent="0.25">
      <c r="A329" t="s">
        <v>159</v>
      </c>
      <c r="B329">
        <v>-4</v>
      </c>
    </row>
    <row r="330" spans="1:2" x14ac:dyDescent="0.25">
      <c r="A330" t="s">
        <v>481</v>
      </c>
      <c r="B330">
        <v>0</v>
      </c>
    </row>
    <row r="331" spans="1:2" x14ac:dyDescent="0.25">
      <c r="A331" t="s">
        <v>482</v>
      </c>
      <c r="B331">
        <v>1</v>
      </c>
    </row>
    <row r="332" spans="1:2" x14ac:dyDescent="0.25">
      <c r="A332" t="s">
        <v>160</v>
      </c>
      <c r="B332">
        <v>-2</v>
      </c>
    </row>
    <row r="333" spans="1:2" x14ac:dyDescent="0.25">
      <c r="A333" t="s">
        <v>483</v>
      </c>
      <c r="B333">
        <v>-4</v>
      </c>
    </row>
    <row r="334" spans="1:2" x14ac:dyDescent="0.25">
      <c r="A334" t="s">
        <v>484</v>
      </c>
      <c r="B334">
        <v>-6</v>
      </c>
    </row>
    <row r="335" spans="1:2" x14ac:dyDescent="0.25">
      <c r="A335" t="s">
        <v>161</v>
      </c>
      <c r="B335">
        <v>-8</v>
      </c>
    </row>
    <row r="336" spans="1:2" x14ac:dyDescent="0.25">
      <c r="A336" t="s">
        <v>485</v>
      </c>
      <c r="B336">
        <v>-16</v>
      </c>
    </row>
    <row r="337" spans="1:2" x14ac:dyDescent="0.25">
      <c r="A337" t="s">
        <v>486</v>
      </c>
      <c r="B337">
        <v>-27</v>
      </c>
    </row>
    <row r="338" spans="1:2" x14ac:dyDescent="0.25">
      <c r="A338" t="s">
        <v>162</v>
      </c>
      <c r="B338">
        <v>-34</v>
      </c>
    </row>
    <row r="339" spans="1:2" x14ac:dyDescent="0.25">
      <c r="A339" t="s">
        <v>487</v>
      </c>
      <c r="B339">
        <v>-35</v>
      </c>
    </row>
    <row r="340" spans="1:2" x14ac:dyDescent="0.25">
      <c r="A340" t="s">
        <v>488</v>
      </c>
      <c r="B340">
        <v>-36</v>
      </c>
    </row>
    <row r="341" spans="1:2" x14ac:dyDescent="0.25">
      <c r="A341" t="s">
        <v>163</v>
      </c>
      <c r="B341">
        <v>-37</v>
      </c>
    </row>
    <row r="342" spans="1:2" x14ac:dyDescent="0.25">
      <c r="A342" t="s">
        <v>489</v>
      </c>
      <c r="B342">
        <v>-36</v>
      </c>
    </row>
    <row r="343" spans="1:2" x14ac:dyDescent="0.25">
      <c r="A343" t="s">
        <v>490</v>
      </c>
      <c r="B343">
        <v>-36</v>
      </c>
    </row>
    <row r="344" spans="1:2" x14ac:dyDescent="0.25">
      <c r="A344" t="s">
        <v>164</v>
      </c>
      <c r="B344">
        <v>-32</v>
      </c>
    </row>
    <row r="345" spans="1:2" x14ac:dyDescent="0.25">
      <c r="A345" t="s">
        <v>491</v>
      </c>
      <c r="B345">
        <v>-34</v>
      </c>
    </row>
    <row r="346" spans="1:2" x14ac:dyDescent="0.25">
      <c r="A346" t="s">
        <v>492</v>
      </c>
      <c r="B346">
        <v>-37</v>
      </c>
    </row>
    <row r="347" spans="1:2" x14ac:dyDescent="0.25">
      <c r="A347" t="s">
        <v>165</v>
      </c>
      <c r="B347">
        <v>-33</v>
      </c>
    </row>
    <row r="348" spans="1:2" x14ac:dyDescent="0.25">
      <c r="A348" t="s">
        <v>493</v>
      </c>
      <c r="B348">
        <v>-31</v>
      </c>
    </row>
    <row r="349" spans="1:2" x14ac:dyDescent="0.25">
      <c r="A349" t="s">
        <v>494</v>
      </c>
      <c r="B349">
        <v>-28</v>
      </c>
    </row>
    <row r="350" spans="1:2" x14ac:dyDescent="0.25">
      <c r="A350" t="s">
        <v>166</v>
      </c>
      <c r="B350">
        <v>-29</v>
      </c>
    </row>
    <row r="351" spans="1:2" x14ac:dyDescent="0.25">
      <c r="A351" t="s">
        <v>495</v>
      </c>
      <c r="B351">
        <v>-33</v>
      </c>
    </row>
    <row r="352" spans="1:2" x14ac:dyDescent="0.25">
      <c r="A352" t="s">
        <v>496</v>
      </c>
      <c r="B352">
        <v>-38</v>
      </c>
    </row>
    <row r="353" spans="1:2" x14ac:dyDescent="0.25">
      <c r="A353" t="s">
        <v>167</v>
      </c>
      <c r="B353">
        <v>-37</v>
      </c>
    </row>
    <row r="354" spans="1:2" x14ac:dyDescent="0.25">
      <c r="A354" t="s">
        <v>497</v>
      </c>
      <c r="B354">
        <v>-41</v>
      </c>
    </row>
    <row r="355" spans="1:2" x14ac:dyDescent="0.25">
      <c r="A355" t="s">
        <v>498</v>
      </c>
      <c r="B355">
        <v>-41</v>
      </c>
    </row>
    <row r="356" spans="1:2" x14ac:dyDescent="0.25">
      <c r="A356" t="s">
        <v>168</v>
      </c>
      <c r="B356">
        <v>-37</v>
      </c>
    </row>
    <row r="357" spans="1:2" x14ac:dyDescent="0.25">
      <c r="A357" t="s">
        <v>499</v>
      </c>
      <c r="B357">
        <v>-32</v>
      </c>
    </row>
    <row r="358" spans="1:2" x14ac:dyDescent="0.25">
      <c r="A358" t="s">
        <v>500</v>
      </c>
      <c r="B358">
        <v>-33</v>
      </c>
    </row>
    <row r="359" spans="1:2" x14ac:dyDescent="0.25">
      <c r="A359" t="s">
        <v>169</v>
      </c>
      <c r="B359">
        <v>-35</v>
      </c>
    </row>
    <row r="360" spans="1:2" x14ac:dyDescent="0.25">
      <c r="A360" t="s">
        <v>501</v>
      </c>
      <c r="B360">
        <v>-32</v>
      </c>
    </row>
    <row r="361" spans="1:2" x14ac:dyDescent="0.25">
      <c r="A361" t="s">
        <v>502</v>
      </c>
      <c r="B361">
        <v>-31</v>
      </c>
    </row>
    <row r="362" spans="1:2" x14ac:dyDescent="0.25">
      <c r="A362" t="s">
        <v>170</v>
      </c>
      <c r="B362">
        <v>-26</v>
      </c>
    </row>
    <row r="363" spans="1:2" x14ac:dyDescent="0.25">
      <c r="A363" t="s">
        <v>503</v>
      </c>
      <c r="B363">
        <v>-16</v>
      </c>
    </row>
    <row r="364" spans="1:2" x14ac:dyDescent="0.25">
      <c r="A364" t="s">
        <v>504</v>
      </c>
      <c r="B364">
        <v>-11</v>
      </c>
    </row>
    <row r="365" spans="1:2" x14ac:dyDescent="0.25">
      <c r="A365" t="s">
        <v>171</v>
      </c>
      <c r="B365">
        <v>-6</v>
      </c>
    </row>
    <row r="366" spans="1:2" x14ac:dyDescent="0.25">
      <c r="A366" t="s">
        <v>505</v>
      </c>
      <c r="B366">
        <v>-2</v>
      </c>
    </row>
    <row r="367" spans="1:2" x14ac:dyDescent="0.25">
      <c r="A367" t="s">
        <v>506</v>
      </c>
      <c r="B367">
        <v>1</v>
      </c>
    </row>
    <row r="368" spans="1:2" x14ac:dyDescent="0.25">
      <c r="A368" t="s">
        <v>172</v>
      </c>
      <c r="B368">
        <v>4</v>
      </c>
    </row>
    <row r="369" spans="1:2" x14ac:dyDescent="0.25">
      <c r="A369" t="s">
        <v>507</v>
      </c>
      <c r="B369">
        <v>6</v>
      </c>
    </row>
    <row r="370" spans="1:2" x14ac:dyDescent="0.25">
      <c r="A370" t="s">
        <v>508</v>
      </c>
      <c r="B370">
        <v>6</v>
      </c>
    </row>
    <row r="371" spans="1:2" x14ac:dyDescent="0.25">
      <c r="A371" t="s">
        <v>173</v>
      </c>
      <c r="B371">
        <v>5</v>
      </c>
    </row>
    <row r="372" spans="1:2" x14ac:dyDescent="0.25">
      <c r="A372" t="s">
        <v>509</v>
      </c>
      <c r="B372">
        <v>2</v>
      </c>
    </row>
    <row r="373" spans="1:2" x14ac:dyDescent="0.25">
      <c r="A373" t="s">
        <v>510</v>
      </c>
      <c r="B373">
        <v>-2</v>
      </c>
    </row>
    <row r="374" spans="1:2" x14ac:dyDescent="0.25">
      <c r="A374" t="s">
        <v>174</v>
      </c>
      <c r="B374">
        <v>1</v>
      </c>
    </row>
    <row r="375" spans="1:2" x14ac:dyDescent="0.25">
      <c r="A375" t="s">
        <v>511</v>
      </c>
      <c r="B375">
        <v>-2</v>
      </c>
    </row>
    <row r="376" spans="1:2" x14ac:dyDescent="0.25">
      <c r="A376" t="s">
        <v>512</v>
      </c>
      <c r="B376">
        <v>-4</v>
      </c>
    </row>
    <row r="377" spans="1:2" x14ac:dyDescent="0.25">
      <c r="A377" t="s">
        <v>175</v>
      </c>
      <c r="B377">
        <v>-2</v>
      </c>
    </row>
    <row r="378" spans="1:2" x14ac:dyDescent="0.25">
      <c r="A378" t="s">
        <v>513</v>
      </c>
      <c r="B378">
        <v>-1</v>
      </c>
    </row>
    <row r="379" spans="1:2" x14ac:dyDescent="0.25">
      <c r="A379" t="s">
        <v>514</v>
      </c>
      <c r="B379">
        <v>7</v>
      </c>
    </row>
    <row r="380" spans="1:2" x14ac:dyDescent="0.25">
      <c r="A380" t="s">
        <v>176</v>
      </c>
      <c r="B380">
        <v>10</v>
      </c>
    </row>
    <row r="381" spans="1:2" x14ac:dyDescent="0.25">
      <c r="A381" t="s">
        <v>515</v>
      </c>
      <c r="B381">
        <v>11</v>
      </c>
    </row>
    <row r="382" spans="1:2" x14ac:dyDescent="0.25">
      <c r="A382" t="s">
        <v>516</v>
      </c>
      <c r="B382">
        <v>14</v>
      </c>
    </row>
    <row r="383" spans="1:2" x14ac:dyDescent="0.25">
      <c r="A383" t="s">
        <v>224</v>
      </c>
      <c r="B383">
        <v>13</v>
      </c>
    </row>
    <row r="384" spans="1:2" x14ac:dyDescent="0.25">
      <c r="A384" t="s">
        <v>517</v>
      </c>
      <c r="B384">
        <v>13</v>
      </c>
    </row>
    <row r="385" spans="1:2" x14ac:dyDescent="0.25">
      <c r="A385" t="s">
        <v>518</v>
      </c>
      <c r="B385">
        <v>11</v>
      </c>
    </row>
    <row r="386" spans="1:2" x14ac:dyDescent="0.25">
      <c r="A386" t="s">
        <v>289</v>
      </c>
      <c r="B386">
        <v>12</v>
      </c>
    </row>
    <row r="387" spans="1:2" x14ac:dyDescent="0.25">
      <c r="A387" t="s">
        <v>519</v>
      </c>
      <c r="B387">
        <v>14</v>
      </c>
    </row>
    <row r="388" spans="1:2" x14ac:dyDescent="0.25">
      <c r="A388" t="s">
        <v>520</v>
      </c>
      <c r="B388">
        <v>13</v>
      </c>
    </row>
    <row r="389" spans="1:2" x14ac:dyDescent="0.25">
      <c r="A389" t="s">
        <v>296</v>
      </c>
      <c r="B389">
        <v>11</v>
      </c>
    </row>
    <row r="390" spans="1:2" x14ac:dyDescent="0.25">
      <c r="A390" t="s">
        <v>521</v>
      </c>
      <c r="B390">
        <v>6</v>
      </c>
    </row>
    <row r="391" spans="1:2" x14ac:dyDescent="0.25">
      <c r="A391" t="s">
        <v>522</v>
      </c>
      <c r="B391">
        <v>2</v>
      </c>
    </row>
    <row r="392" spans="1:2" x14ac:dyDescent="0.25">
      <c r="A392" t="s">
        <v>304</v>
      </c>
      <c r="B392">
        <v>6</v>
      </c>
    </row>
    <row r="393" spans="1:2" x14ac:dyDescent="0.25">
      <c r="A393" t="s">
        <v>523</v>
      </c>
      <c r="B393">
        <v>7</v>
      </c>
    </row>
    <row r="394" spans="1:2" x14ac:dyDescent="0.25">
      <c r="A394" t="s">
        <v>617</v>
      </c>
      <c r="B394">
        <v>11</v>
      </c>
    </row>
    <row r="395" spans="1:2" x14ac:dyDescent="0.25">
      <c r="A395" t="s">
        <v>531</v>
      </c>
      <c r="B395">
        <v>9</v>
      </c>
    </row>
    <row r="396" spans="1:2" x14ac:dyDescent="0.25">
      <c r="A396" t="s">
        <v>1129</v>
      </c>
      <c r="B396">
        <v>9</v>
      </c>
    </row>
    <row r="397" spans="1:2" x14ac:dyDescent="0.25">
      <c r="A397" t="s">
        <v>1130</v>
      </c>
      <c r="B397">
        <v>12</v>
      </c>
    </row>
    <row r="398" spans="1:2" x14ac:dyDescent="0.25">
      <c r="A398" t="s">
        <v>539</v>
      </c>
      <c r="B398">
        <v>17</v>
      </c>
    </row>
    <row r="399" spans="1:2" x14ac:dyDescent="0.25">
      <c r="A399" t="s">
        <v>1131</v>
      </c>
      <c r="B399">
        <v>20</v>
      </c>
    </row>
    <row r="400" spans="1:2" x14ac:dyDescent="0.25">
      <c r="A400" t="s">
        <v>1132</v>
      </c>
      <c r="B400">
        <v>21</v>
      </c>
    </row>
    <row r="401" spans="1:2" x14ac:dyDescent="0.25">
      <c r="A401" t="s">
        <v>579</v>
      </c>
      <c r="B401">
        <v>21</v>
      </c>
    </row>
    <row r="402" spans="1:2" x14ac:dyDescent="0.25">
      <c r="A402" t="s">
        <v>990</v>
      </c>
      <c r="B402">
        <v>22</v>
      </c>
    </row>
    <row r="403" spans="1:2" x14ac:dyDescent="0.25">
      <c r="A403" t="s">
        <v>991</v>
      </c>
      <c r="B403">
        <v>24</v>
      </c>
    </row>
    <row r="404" spans="1:2" x14ac:dyDescent="0.25">
      <c r="A404" t="s">
        <v>594</v>
      </c>
      <c r="B404">
        <v>26</v>
      </c>
    </row>
    <row r="405" spans="1:2" x14ac:dyDescent="0.25">
      <c r="A405" t="s">
        <v>992</v>
      </c>
      <c r="B405">
        <v>23</v>
      </c>
    </row>
    <row r="406" spans="1:2" x14ac:dyDescent="0.25">
      <c r="A406" t="s">
        <v>993</v>
      </c>
      <c r="B406">
        <v>23</v>
      </c>
    </row>
    <row r="407" spans="1:2" x14ac:dyDescent="0.25">
      <c r="A407" t="s">
        <v>626</v>
      </c>
      <c r="B407">
        <v>25</v>
      </c>
    </row>
    <row r="408" spans="1:2" x14ac:dyDescent="0.25">
      <c r="A408" t="s">
        <v>1133</v>
      </c>
      <c r="B408">
        <v>26</v>
      </c>
    </row>
    <row r="409" spans="1:2" x14ac:dyDescent="0.25">
      <c r="A409" t="s">
        <v>1134</v>
      </c>
      <c r="B409">
        <v>23</v>
      </c>
    </row>
    <row r="410" spans="1:2" x14ac:dyDescent="0.25">
      <c r="A410" t="s">
        <v>962</v>
      </c>
      <c r="B410">
        <v>23</v>
      </c>
    </row>
    <row r="411" spans="1:2" x14ac:dyDescent="0.25">
      <c r="A411" t="s">
        <v>1135</v>
      </c>
      <c r="B411">
        <v>23</v>
      </c>
    </row>
    <row r="412" spans="1:2" x14ac:dyDescent="0.25">
      <c r="A412" t="s">
        <v>1136</v>
      </c>
      <c r="B412">
        <v>25</v>
      </c>
    </row>
    <row r="413" spans="1:2" x14ac:dyDescent="0.25">
      <c r="A413" t="s">
        <v>987</v>
      </c>
      <c r="B413">
        <v>24</v>
      </c>
    </row>
    <row r="414" spans="1:2" x14ac:dyDescent="0.25">
      <c r="A414" t="s">
        <v>1137</v>
      </c>
      <c r="B414">
        <v>23</v>
      </c>
    </row>
    <row r="415" spans="1:2" x14ac:dyDescent="0.25">
      <c r="A415" t="s">
        <v>1138</v>
      </c>
      <c r="B415">
        <v>24</v>
      </c>
    </row>
    <row r="416" spans="1:2" x14ac:dyDescent="0.25">
      <c r="A416" t="s">
        <v>1000</v>
      </c>
      <c r="B416">
        <v>25</v>
      </c>
    </row>
    <row r="417" spans="1:2" x14ac:dyDescent="0.25">
      <c r="A417" t="s">
        <v>1139</v>
      </c>
      <c r="B417">
        <v>23</v>
      </c>
    </row>
    <row r="418" spans="1:2" x14ac:dyDescent="0.25">
      <c r="A418" t="s">
        <v>1140</v>
      </c>
      <c r="B418">
        <v>23</v>
      </c>
    </row>
    <row r="419" spans="1:2" x14ac:dyDescent="0.25">
      <c r="A419" t="s">
        <v>1001</v>
      </c>
      <c r="B419">
        <v>23</v>
      </c>
    </row>
    <row r="420" spans="1:2" x14ac:dyDescent="0.25">
      <c r="A420" t="s">
        <v>1141</v>
      </c>
      <c r="B420">
        <v>21</v>
      </c>
    </row>
    <row r="421" spans="1:2" x14ac:dyDescent="0.25">
      <c r="A421" t="s">
        <v>1142</v>
      </c>
      <c r="B421">
        <v>19</v>
      </c>
    </row>
    <row r="422" spans="1:2" x14ac:dyDescent="0.25">
      <c r="A422" t="s">
        <v>1647</v>
      </c>
      <c r="B422">
        <v>15</v>
      </c>
    </row>
    <row r="423" spans="1:2" x14ac:dyDescent="0.25">
      <c r="A423" t="s">
        <v>1648</v>
      </c>
      <c r="B423">
        <v>13</v>
      </c>
    </row>
  </sheetData>
  <hyperlinks>
    <hyperlink ref="M2" r:id="rId1" location="/CBS/nl/dataset/83693NED/table?dl=4FA5"/>
    <hyperlink ref="K2" r:id="rId2" location="/CBS/nl/dataset/82675NED/table?dl=4FA3"/>
    <hyperlink ref="C1" display="Ondernemersvertrouwen"/>
    <hyperlink ref="C2" display="Consumentenvertrouwen"/>
  </hyperlinks>
  <pageMargins left="0.7" right="0.7" top="0.75" bottom="0.75" header="0.3" footer="0.3"/>
  <pageSetup paperSize="9"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42"/>
  <sheetViews>
    <sheetView topLeftCell="A10" workbookViewId="0">
      <selection activeCell="C19" sqref="C19"/>
    </sheetView>
  </sheetViews>
  <sheetFormatPr defaultRowHeight="12.5" x14ac:dyDescent="0.25"/>
  <cols>
    <col min="1" max="1" width="10.1796875" bestFit="1" customWidth="1"/>
    <col min="2" max="2" width="10.1796875" customWidth="1"/>
    <col min="13" max="16" width="9.1796875" style="73"/>
  </cols>
  <sheetData>
    <row r="1" spans="1:16" ht="14.5" x14ac:dyDescent="0.35">
      <c r="A1" s="62" t="s">
        <v>128</v>
      </c>
      <c r="B1" s="62"/>
      <c r="C1" s="62" t="s">
        <v>290</v>
      </c>
      <c r="D1" s="7" t="s">
        <v>274</v>
      </c>
      <c r="E1" s="7" t="s">
        <v>273</v>
      </c>
    </row>
    <row r="2" spans="1:16" x14ac:dyDescent="0.25">
      <c r="A2">
        <v>2012</v>
      </c>
      <c r="B2" t="s">
        <v>0</v>
      </c>
      <c r="C2" s="61" t="s">
        <v>28</v>
      </c>
      <c r="D2" s="105">
        <v>130</v>
      </c>
      <c r="E2" s="105">
        <v>105</v>
      </c>
      <c r="F2">
        <f>D2-E2</f>
        <v>25</v>
      </c>
    </row>
    <row r="3" spans="1:16" x14ac:dyDescent="0.25">
      <c r="B3" t="s">
        <v>1</v>
      </c>
      <c r="C3" s="61" t="s">
        <v>28</v>
      </c>
      <c r="D3" s="105">
        <v>275</v>
      </c>
      <c r="E3" s="105">
        <v>120</v>
      </c>
      <c r="F3">
        <f t="shared" ref="F3:F28" si="0">D3-E3</f>
        <v>155</v>
      </c>
    </row>
    <row r="4" spans="1:16" x14ac:dyDescent="0.25">
      <c r="B4" t="s">
        <v>2</v>
      </c>
      <c r="C4" s="61" t="s">
        <v>28</v>
      </c>
      <c r="D4" s="105">
        <v>205</v>
      </c>
      <c r="E4" s="105">
        <v>80</v>
      </c>
      <c r="F4">
        <f t="shared" si="0"/>
        <v>125</v>
      </c>
    </row>
    <row r="5" spans="1:16" x14ac:dyDescent="0.25">
      <c r="B5" t="s">
        <v>3</v>
      </c>
      <c r="C5" s="61" t="s">
        <v>28</v>
      </c>
      <c r="D5" s="105">
        <v>100</v>
      </c>
      <c r="E5" s="105">
        <v>90</v>
      </c>
      <c r="F5">
        <f t="shared" si="0"/>
        <v>10</v>
      </c>
    </row>
    <row r="6" spans="1:16" x14ac:dyDescent="0.25">
      <c r="A6">
        <v>2013</v>
      </c>
      <c r="B6" t="s">
        <v>0</v>
      </c>
      <c r="C6" s="61" t="s">
        <v>28</v>
      </c>
      <c r="D6" s="105">
        <v>115</v>
      </c>
      <c r="E6" s="105">
        <v>95</v>
      </c>
      <c r="F6">
        <f t="shared" si="0"/>
        <v>20</v>
      </c>
    </row>
    <row r="7" spans="1:16" ht="14.5" x14ac:dyDescent="0.35">
      <c r="B7" t="s">
        <v>1</v>
      </c>
      <c r="C7" s="61" t="s">
        <v>28</v>
      </c>
      <c r="D7" s="105">
        <v>170</v>
      </c>
      <c r="E7" s="105">
        <v>70</v>
      </c>
      <c r="F7">
        <f t="shared" si="0"/>
        <v>100</v>
      </c>
      <c r="O7" s="74" t="s">
        <v>274</v>
      </c>
      <c r="P7" s="74" t="s">
        <v>273</v>
      </c>
    </row>
    <row r="8" spans="1:16" x14ac:dyDescent="0.25">
      <c r="B8" t="s">
        <v>2</v>
      </c>
      <c r="C8" s="61" t="s">
        <v>28</v>
      </c>
      <c r="D8" s="105">
        <v>225</v>
      </c>
      <c r="E8" s="105">
        <v>95</v>
      </c>
      <c r="F8">
        <f t="shared" si="0"/>
        <v>130</v>
      </c>
      <c r="M8" s="75" t="s">
        <v>28</v>
      </c>
      <c r="N8" s="75" t="s">
        <v>297</v>
      </c>
      <c r="O8" s="76">
        <v>955</v>
      </c>
      <c r="P8" s="76">
        <v>280</v>
      </c>
    </row>
    <row r="9" spans="1:16" x14ac:dyDescent="0.25">
      <c r="B9" t="s">
        <v>3</v>
      </c>
      <c r="C9" s="61" t="s">
        <v>28</v>
      </c>
      <c r="D9" s="105">
        <v>150</v>
      </c>
      <c r="E9" s="105">
        <v>90</v>
      </c>
      <c r="F9">
        <f t="shared" si="0"/>
        <v>60</v>
      </c>
      <c r="M9" s="75" t="s">
        <v>28</v>
      </c>
      <c r="N9" s="75" t="s">
        <v>83</v>
      </c>
      <c r="O9" s="76">
        <v>795</v>
      </c>
      <c r="P9" s="76">
        <v>310</v>
      </c>
    </row>
    <row r="10" spans="1:16" x14ac:dyDescent="0.25">
      <c r="A10">
        <v>2014</v>
      </c>
      <c r="B10" t="s">
        <v>0</v>
      </c>
      <c r="C10" s="61" t="s">
        <v>28</v>
      </c>
      <c r="D10" s="105">
        <v>150</v>
      </c>
      <c r="E10" s="105">
        <v>95</v>
      </c>
      <c r="F10">
        <f t="shared" si="0"/>
        <v>55</v>
      </c>
      <c r="M10" s="75" t="s">
        <v>28</v>
      </c>
      <c r="N10" s="75" t="s">
        <v>84</v>
      </c>
      <c r="O10" s="76">
        <v>720</v>
      </c>
      <c r="P10" s="76">
        <v>380</v>
      </c>
    </row>
    <row r="11" spans="1:16" x14ac:dyDescent="0.25">
      <c r="B11" t="s">
        <v>1</v>
      </c>
      <c r="C11" s="61" t="s">
        <v>28</v>
      </c>
      <c r="D11" s="105">
        <v>225</v>
      </c>
      <c r="E11" s="105">
        <v>110</v>
      </c>
      <c r="F11">
        <f t="shared" si="0"/>
        <v>115</v>
      </c>
      <c r="M11" s="75" t="s">
        <v>28</v>
      </c>
      <c r="N11" s="75" t="s">
        <v>85</v>
      </c>
      <c r="O11" s="76">
        <v>665</v>
      </c>
      <c r="P11" s="76">
        <v>340</v>
      </c>
    </row>
    <row r="12" spans="1:16" x14ac:dyDescent="0.25">
      <c r="B12" t="s">
        <v>2</v>
      </c>
      <c r="C12" s="61" t="s">
        <v>28</v>
      </c>
      <c r="D12" s="105">
        <v>235</v>
      </c>
      <c r="E12" s="105">
        <v>60</v>
      </c>
      <c r="F12">
        <f t="shared" si="0"/>
        <v>175</v>
      </c>
      <c r="M12" s="75" t="s">
        <v>28</v>
      </c>
      <c r="N12" s="75" t="s">
        <v>86</v>
      </c>
      <c r="O12" s="76">
        <v>745</v>
      </c>
      <c r="P12" s="76">
        <v>345</v>
      </c>
    </row>
    <row r="13" spans="1:16" x14ac:dyDescent="0.25">
      <c r="B13" t="s">
        <v>3</v>
      </c>
      <c r="C13" s="61" t="s">
        <v>28</v>
      </c>
      <c r="D13" s="105">
        <v>130</v>
      </c>
      <c r="E13" s="105">
        <v>60</v>
      </c>
      <c r="F13">
        <f t="shared" si="0"/>
        <v>70</v>
      </c>
      <c r="M13" s="75" t="s">
        <v>28</v>
      </c>
      <c r="N13" s="75" t="s">
        <v>87</v>
      </c>
      <c r="O13" s="76">
        <v>705</v>
      </c>
      <c r="P13" s="76">
        <v>395</v>
      </c>
    </row>
    <row r="14" spans="1:16" x14ac:dyDescent="0.25">
      <c r="A14" s="21">
        <v>2015</v>
      </c>
      <c r="B14" t="s">
        <v>0</v>
      </c>
      <c r="C14" s="61" t="s">
        <v>28</v>
      </c>
      <c r="D14" s="105">
        <v>160</v>
      </c>
      <c r="E14" s="105">
        <v>90</v>
      </c>
      <c r="F14">
        <f t="shared" si="0"/>
        <v>70</v>
      </c>
      <c r="M14" s="75" t="s">
        <v>28</v>
      </c>
      <c r="N14" s="75" t="s">
        <v>88</v>
      </c>
      <c r="O14" s="76">
        <v>660</v>
      </c>
      <c r="P14" s="76">
        <v>355</v>
      </c>
    </row>
    <row r="15" spans="1:16" x14ac:dyDescent="0.25">
      <c r="B15" t="s">
        <v>1</v>
      </c>
      <c r="C15" s="61" t="s">
        <v>28</v>
      </c>
      <c r="D15" s="105">
        <v>255</v>
      </c>
      <c r="E15" s="105">
        <v>70</v>
      </c>
      <c r="F15">
        <f t="shared" si="0"/>
        <v>185</v>
      </c>
      <c r="M15" s="75" t="s">
        <v>28</v>
      </c>
      <c r="N15" s="75" t="s">
        <v>93</v>
      </c>
      <c r="O15" s="76">
        <v>740</v>
      </c>
      <c r="P15" s="76">
        <v>335</v>
      </c>
    </row>
    <row r="16" spans="1:16" x14ac:dyDescent="0.25">
      <c r="B16" t="s">
        <v>2</v>
      </c>
      <c r="C16" s="61" t="s">
        <v>28</v>
      </c>
      <c r="D16" s="105">
        <v>245</v>
      </c>
      <c r="E16" s="105">
        <v>45</v>
      </c>
      <c r="F16">
        <f t="shared" si="0"/>
        <v>200</v>
      </c>
      <c r="M16" s="75" t="s">
        <v>28</v>
      </c>
      <c r="N16" s="75" t="s">
        <v>89</v>
      </c>
      <c r="O16" s="76">
        <v>825</v>
      </c>
      <c r="P16" s="76">
        <v>285</v>
      </c>
    </row>
    <row r="17" spans="1:15" x14ac:dyDescent="0.25">
      <c r="B17" t="s">
        <v>3</v>
      </c>
      <c r="D17" s="105">
        <v>165</v>
      </c>
      <c r="E17" s="105">
        <v>70</v>
      </c>
      <c r="F17">
        <f t="shared" si="0"/>
        <v>95</v>
      </c>
    </row>
    <row r="18" spans="1:15" x14ac:dyDescent="0.25">
      <c r="A18" s="21">
        <v>2016</v>
      </c>
      <c r="B18" t="s">
        <v>0</v>
      </c>
      <c r="D18" s="105">
        <v>135</v>
      </c>
      <c r="E18" s="105">
        <v>110</v>
      </c>
      <c r="F18">
        <f t="shared" si="0"/>
        <v>25</v>
      </c>
      <c r="O18" s="73">
        <f>O16-P16</f>
        <v>540</v>
      </c>
    </row>
    <row r="19" spans="1:15" x14ac:dyDescent="0.25">
      <c r="B19" t="s">
        <v>1</v>
      </c>
      <c r="D19" s="105">
        <v>240</v>
      </c>
      <c r="E19" s="105">
        <v>65</v>
      </c>
      <c r="F19">
        <f t="shared" si="0"/>
        <v>175</v>
      </c>
    </row>
    <row r="20" spans="1:15" x14ac:dyDescent="0.25">
      <c r="B20" t="s">
        <v>2</v>
      </c>
      <c r="D20" s="105">
        <v>225</v>
      </c>
      <c r="E20" s="105">
        <v>80</v>
      </c>
      <c r="F20">
        <f t="shared" si="0"/>
        <v>145</v>
      </c>
    </row>
    <row r="21" spans="1:15" x14ac:dyDescent="0.25">
      <c r="B21" t="s">
        <v>3</v>
      </c>
      <c r="D21" s="105">
        <v>160</v>
      </c>
      <c r="E21" s="105">
        <v>110</v>
      </c>
      <c r="F21">
        <f t="shared" si="0"/>
        <v>50</v>
      </c>
    </row>
    <row r="22" spans="1:15" x14ac:dyDescent="0.25">
      <c r="A22" s="21">
        <v>2017</v>
      </c>
      <c r="B22" t="s">
        <v>0</v>
      </c>
      <c r="D22" s="105">
        <v>160</v>
      </c>
      <c r="E22" s="105">
        <v>110</v>
      </c>
      <c r="F22">
        <f t="shared" si="0"/>
        <v>50</v>
      </c>
    </row>
    <row r="23" spans="1:15" x14ac:dyDescent="0.25">
      <c r="B23" t="s">
        <v>1</v>
      </c>
      <c r="D23" s="105">
        <v>195</v>
      </c>
      <c r="E23" s="105">
        <v>75</v>
      </c>
      <c r="F23">
        <f t="shared" si="0"/>
        <v>120</v>
      </c>
    </row>
    <row r="24" spans="1:15" ht="14.5" x14ac:dyDescent="0.35">
      <c r="A24" s="63"/>
      <c r="B24" t="s">
        <v>2</v>
      </c>
      <c r="D24" s="110">
        <v>220</v>
      </c>
      <c r="E24" s="110">
        <v>65</v>
      </c>
      <c r="F24">
        <f t="shared" si="0"/>
        <v>155</v>
      </c>
    </row>
    <row r="25" spans="1:15" x14ac:dyDescent="0.25">
      <c r="B25" t="s">
        <v>3</v>
      </c>
      <c r="D25" s="128">
        <v>170</v>
      </c>
      <c r="E25" s="128">
        <v>80</v>
      </c>
      <c r="F25">
        <f t="shared" si="0"/>
        <v>90</v>
      </c>
    </row>
    <row r="26" spans="1:15" x14ac:dyDescent="0.25">
      <c r="A26">
        <v>2018</v>
      </c>
      <c r="B26" t="s">
        <v>0</v>
      </c>
      <c r="D26" s="128">
        <v>150</v>
      </c>
      <c r="E26" s="128">
        <v>150</v>
      </c>
      <c r="F26">
        <f t="shared" si="0"/>
        <v>0</v>
      </c>
    </row>
    <row r="27" spans="1:15" x14ac:dyDescent="0.25">
      <c r="B27" t="s">
        <v>1</v>
      </c>
      <c r="D27" s="128">
        <v>265</v>
      </c>
      <c r="E27" s="128">
        <v>70</v>
      </c>
      <c r="F27">
        <f t="shared" si="0"/>
        <v>195</v>
      </c>
    </row>
    <row r="28" spans="1:15" x14ac:dyDescent="0.25">
      <c r="B28" t="s">
        <v>2</v>
      </c>
      <c r="D28" s="128">
        <v>300</v>
      </c>
      <c r="E28" s="128">
        <v>80</v>
      </c>
      <c r="F28">
        <f t="shared" si="0"/>
        <v>220</v>
      </c>
    </row>
    <row r="29" spans="1:15" x14ac:dyDescent="0.25">
      <c r="B29" t="s">
        <v>3</v>
      </c>
    </row>
    <row r="30" spans="1:15" x14ac:dyDescent="0.25">
      <c r="J30" s="77"/>
    </row>
    <row r="31" spans="1:15" x14ac:dyDescent="0.25">
      <c r="G31" s="72"/>
    </row>
    <row r="33" spans="2:7" x14ac:dyDescent="0.25">
      <c r="G33" s="72"/>
    </row>
    <row r="35" spans="2:7" x14ac:dyDescent="0.25">
      <c r="G35" s="72"/>
    </row>
    <row r="37" spans="2:7" x14ac:dyDescent="0.25">
      <c r="G37" s="72"/>
    </row>
    <row r="42" spans="2:7" x14ac:dyDescent="0.25">
      <c r="B42" s="21"/>
    </row>
  </sheetData>
  <hyperlinks>
    <hyperlink ref="D1" r:id="rId1" location="/CBS/nl/dataset/83148NED/table?dl=155F3"/>
    <hyperlink ref="E1" r:id="rId2" location="/CBS/nl/dataset/83149NED/table?dl=155F6"/>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O35"/>
  <sheetViews>
    <sheetView topLeftCell="A13" workbookViewId="0">
      <selection activeCell="B16" sqref="B16"/>
    </sheetView>
  </sheetViews>
  <sheetFormatPr defaultColWidth="9.1796875" defaultRowHeight="12.5" x14ac:dyDescent="0.25"/>
  <cols>
    <col min="1" max="16384" width="9.1796875" style="11"/>
  </cols>
  <sheetData>
    <row r="1" spans="2:15" x14ac:dyDescent="0.25">
      <c r="J1" s="11" t="s">
        <v>19</v>
      </c>
      <c r="O1" s="11" t="s">
        <v>9</v>
      </c>
    </row>
    <row r="2" spans="2:15" x14ac:dyDescent="0.25">
      <c r="L2" s="11" t="s">
        <v>21</v>
      </c>
    </row>
    <row r="3" spans="2:15" ht="13" x14ac:dyDescent="0.3">
      <c r="B3" s="13" t="s">
        <v>64</v>
      </c>
      <c r="D3" s="10"/>
      <c r="J3" s="11">
        <v>2010</v>
      </c>
      <c r="K3" s="11" t="s">
        <v>0</v>
      </c>
      <c r="L3" s="11">
        <v>3</v>
      </c>
    </row>
    <row r="4" spans="2:15" x14ac:dyDescent="0.25">
      <c r="K4" s="11" t="s">
        <v>1</v>
      </c>
      <c r="L4" s="11">
        <v>4</v>
      </c>
    </row>
    <row r="5" spans="2:15" x14ac:dyDescent="0.25">
      <c r="K5" s="11" t="s">
        <v>2</v>
      </c>
      <c r="L5" s="11">
        <v>4</v>
      </c>
    </row>
    <row r="6" spans="2:15" x14ac:dyDescent="0.25">
      <c r="K6" s="11" t="s">
        <v>3</v>
      </c>
      <c r="L6" s="11">
        <v>14</v>
      </c>
    </row>
    <row r="7" spans="2:15" x14ac:dyDescent="0.25">
      <c r="J7" s="11">
        <v>2011</v>
      </c>
      <c r="K7" s="11" t="s">
        <v>0</v>
      </c>
      <c r="L7" s="11">
        <v>7</v>
      </c>
    </row>
    <row r="8" spans="2:15" x14ac:dyDescent="0.25">
      <c r="K8" s="11" t="s">
        <v>1</v>
      </c>
      <c r="L8" s="11">
        <v>4</v>
      </c>
    </row>
    <row r="9" spans="2:15" x14ac:dyDescent="0.25">
      <c r="K9" s="11" t="s">
        <v>2</v>
      </c>
      <c r="L9" s="11">
        <v>6</v>
      </c>
    </row>
    <row r="10" spans="2:15" x14ac:dyDescent="0.25">
      <c r="K10" s="11" t="s">
        <v>3</v>
      </c>
      <c r="L10" s="11">
        <v>7</v>
      </c>
    </row>
    <row r="11" spans="2:15" x14ac:dyDescent="0.25">
      <c r="J11" s="11">
        <v>2012</v>
      </c>
      <c r="K11" s="11" t="s">
        <v>0</v>
      </c>
      <c r="L11" s="11">
        <v>6</v>
      </c>
    </row>
    <row r="12" spans="2:15" x14ac:dyDescent="0.25">
      <c r="K12" s="11" t="s">
        <v>1</v>
      </c>
      <c r="L12" s="11">
        <v>3</v>
      </c>
    </row>
    <row r="13" spans="2:15" x14ac:dyDescent="0.25">
      <c r="K13" s="11" t="s">
        <v>2</v>
      </c>
      <c r="L13" s="11">
        <v>8</v>
      </c>
    </row>
    <row r="14" spans="2:15" x14ac:dyDescent="0.25">
      <c r="K14" s="11" t="s">
        <v>3</v>
      </c>
      <c r="L14" s="11">
        <v>3</v>
      </c>
    </row>
    <row r="15" spans="2:15" x14ac:dyDescent="0.25">
      <c r="J15" s="11">
        <v>2013</v>
      </c>
      <c r="K15" s="11" t="s">
        <v>0</v>
      </c>
      <c r="L15" s="11">
        <v>9</v>
      </c>
    </row>
    <row r="16" spans="2:15" x14ac:dyDescent="0.25">
      <c r="B16" s="7" t="s">
        <v>27</v>
      </c>
      <c r="K16" s="11" t="s">
        <v>1</v>
      </c>
      <c r="L16" s="11">
        <v>4</v>
      </c>
    </row>
    <row r="17" spans="1:15" x14ac:dyDescent="0.25">
      <c r="K17" s="11" t="s">
        <v>2</v>
      </c>
      <c r="L17" s="11">
        <v>7</v>
      </c>
    </row>
    <row r="18" spans="1:15" x14ac:dyDescent="0.25">
      <c r="K18" s="11" t="s">
        <v>3</v>
      </c>
      <c r="L18" s="11">
        <v>5</v>
      </c>
    </row>
    <row r="19" spans="1:15" x14ac:dyDescent="0.25">
      <c r="A19" s="11" t="s">
        <v>254</v>
      </c>
      <c r="B19" s="32"/>
      <c r="C19" s="32"/>
      <c r="I19"/>
      <c r="J19">
        <v>2014</v>
      </c>
      <c r="K19" t="s">
        <v>0</v>
      </c>
      <c r="L19" s="11">
        <v>10</v>
      </c>
    </row>
    <row r="20" spans="1:15" x14ac:dyDescent="0.25">
      <c r="A20" s="231" t="s">
        <v>255</v>
      </c>
      <c r="B20" s="231"/>
      <c r="C20" s="231"/>
      <c r="D20" s="231"/>
      <c r="E20" s="231"/>
      <c r="F20" s="231"/>
      <c r="G20" s="231"/>
      <c r="H20" s="231"/>
      <c r="I20"/>
      <c r="J20"/>
      <c r="K20" t="s">
        <v>1</v>
      </c>
      <c r="L20" s="11">
        <v>7</v>
      </c>
    </row>
    <row r="21" spans="1:15" ht="12.75" customHeight="1" x14ac:dyDescent="0.25">
      <c r="A21" s="231"/>
      <c r="B21" s="231"/>
      <c r="C21" s="231"/>
      <c r="D21" s="231"/>
      <c r="E21" s="231"/>
      <c r="F21" s="231"/>
      <c r="G21" s="231"/>
      <c r="H21" s="231"/>
      <c r="I21"/>
      <c r="J21"/>
      <c r="K21" t="s">
        <v>2</v>
      </c>
      <c r="L21" s="11">
        <v>4</v>
      </c>
    </row>
    <row r="22" spans="1:15" x14ac:dyDescent="0.25">
      <c r="A22" s="231"/>
      <c r="B22" s="231"/>
      <c r="C22" s="231"/>
      <c r="D22" s="231"/>
      <c r="E22" s="231"/>
      <c r="F22" s="231"/>
      <c r="G22" s="231"/>
      <c r="H22" s="231"/>
      <c r="I22"/>
      <c r="J22"/>
      <c r="K22" t="s">
        <v>3</v>
      </c>
      <c r="L22">
        <v>4</v>
      </c>
      <c r="M22"/>
    </row>
    <row r="23" spans="1:15" x14ac:dyDescent="0.25">
      <c r="A23" s="231"/>
      <c r="B23" s="231"/>
      <c r="C23" s="231"/>
      <c r="D23" s="231"/>
      <c r="E23" s="231"/>
      <c r="F23" s="231"/>
      <c r="G23" s="231"/>
      <c r="H23" s="231"/>
      <c r="J23" s="23">
        <v>2015</v>
      </c>
      <c r="K23" t="s">
        <v>0</v>
      </c>
      <c r="L23" s="11">
        <v>2</v>
      </c>
    </row>
    <row r="24" spans="1:15" x14ac:dyDescent="0.25">
      <c r="A24" s="231"/>
      <c r="B24" s="231"/>
      <c r="C24" s="231"/>
      <c r="D24" s="231"/>
      <c r="E24" s="231"/>
      <c r="F24" s="231"/>
      <c r="G24" s="231"/>
      <c r="H24" s="231"/>
      <c r="K24" t="s">
        <v>1</v>
      </c>
      <c r="L24" s="11">
        <v>5</v>
      </c>
    </row>
    <row r="25" spans="1:15" x14ac:dyDescent="0.25">
      <c r="A25" s="231"/>
      <c r="B25" s="231"/>
      <c r="C25" s="231"/>
      <c r="D25" s="231"/>
      <c r="E25" s="231"/>
      <c r="F25" s="231"/>
      <c r="G25" s="231"/>
      <c r="H25" s="231"/>
      <c r="K25" t="s">
        <v>2</v>
      </c>
      <c r="L25" s="11">
        <v>6</v>
      </c>
    </row>
    <row r="26" spans="1:15" x14ac:dyDescent="0.25">
      <c r="A26" s="231"/>
      <c r="B26" s="231"/>
      <c r="C26" s="231"/>
      <c r="D26" s="231"/>
      <c r="E26" s="231"/>
      <c r="F26" s="231"/>
      <c r="G26" s="231"/>
      <c r="H26" s="231"/>
      <c r="K26" t="s">
        <v>3</v>
      </c>
      <c r="L26" s="11">
        <v>5</v>
      </c>
    </row>
    <row r="27" spans="1:15" x14ac:dyDescent="0.25">
      <c r="A27" s="231"/>
      <c r="B27" s="231"/>
      <c r="C27" s="231"/>
      <c r="D27" s="231"/>
      <c r="E27" s="231"/>
      <c r="F27" s="231"/>
      <c r="G27" s="231"/>
      <c r="H27" s="231"/>
    </row>
    <row r="28" spans="1:15" customFormat="1" ht="12" customHeight="1" x14ac:dyDescent="0.25">
      <c r="A28" s="231"/>
      <c r="B28" s="231"/>
      <c r="C28" s="231"/>
      <c r="D28" s="231"/>
      <c r="E28" s="231"/>
      <c r="F28" s="231"/>
      <c r="G28" s="231"/>
      <c r="H28" s="231"/>
      <c r="O28" s="11"/>
    </row>
    <row r="29" spans="1:15" customFormat="1" ht="12" customHeight="1" x14ac:dyDescent="0.25">
      <c r="A29" s="231"/>
      <c r="B29" s="231"/>
      <c r="C29" s="231"/>
      <c r="D29" s="231"/>
      <c r="E29" s="231"/>
      <c r="F29" s="231"/>
      <c r="G29" s="231"/>
      <c r="H29" s="231"/>
      <c r="I29" s="8"/>
      <c r="J29" s="8"/>
      <c r="K29" s="8"/>
      <c r="L29" s="8"/>
      <c r="M29" s="8"/>
      <c r="N29" s="8"/>
      <c r="O29" s="8"/>
    </row>
    <row r="30" spans="1:15" customFormat="1" ht="12" customHeight="1" x14ac:dyDescent="0.25">
      <c r="A30" s="8"/>
      <c r="B30" s="8"/>
      <c r="C30" s="8"/>
      <c r="D30" s="8"/>
      <c r="E30" s="8"/>
      <c r="F30" s="8"/>
      <c r="G30" s="8"/>
      <c r="H30" s="8"/>
      <c r="I30" s="8"/>
      <c r="J30" s="8"/>
      <c r="K30" s="8"/>
      <c r="L30" s="8"/>
      <c r="M30" s="8"/>
      <c r="N30" s="8"/>
      <c r="O30" s="8"/>
    </row>
    <row r="31" spans="1:15" customFormat="1" ht="12" customHeight="1" x14ac:dyDescent="0.25">
      <c r="A31" s="8"/>
      <c r="B31" s="8"/>
      <c r="C31" s="8"/>
      <c r="D31" s="8"/>
      <c r="E31" s="8"/>
      <c r="F31" s="8"/>
      <c r="G31" s="8"/>
      <c r="H31" s="8"/>
      <c r="I31" s="8"/>
      <c r="J31" s="8"/>
      <c r="K31" s="8"/>
      <c r="L31" s="8"/>
      <c r="M31" s="8"/>
      <c r="N31" s="8"/>
      <c r="O31" s="8"/>
    </row>
    <row r="32" spans="1:15" customFormat="1" ht="12" customHeight="1" x14ac:dyDescent="0.25">
      <c r="A32" s="8"/>
      <c r="B32" s="8"/>
    </row>
    <row r="33" spans="1:2" customFormat="1" ht="12" customHeight="1" x14ac:dyDescent="0.25">
      <c r="A33" s="8"/>
      <c r="B33" s="8"/>
    </row>
    <row r="34" spans="1:2" customFormat="1" ht="12" customHeight="1" x14ac:dyDescent="0.25">
      <c r="A34" s="8"/>
      <c r="B34" s="8"/>
    </row>
    <row r="35" spans="1:2" customFormat="1" x14ac:dyDescent="0.25"/>
  </sheetData>
  <mergeCells count="1">
    <mergeCell ref="A20:H29"/>
  </mergeCells>
  <hyperlinks>
    <hyperlink ref="B16" display="StatLine: Uitgesproken faillissementen"/>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workbookViewId="0">
      <selection activeCell="B2" sqref="B2"/>
    </sheetView>
  </sheetViews>
  <sheetFormatPr defaultColWidth="9.1796875" defaultRowHeight="12.5" x14ac:dyDescent="0.25"/>
  <cols>
    <col min="1" max="1" width="41.453125" style="132" bestFit="1" customWidth="1"/>
    <col min="2" max="2" width="9.1796875" style="132"/>
    <col min="3" max="3" width="58.1796875" style="132" bestFit="1" customWidth="1"/>
    <col min="4" max="4" width="17.26953125" style="132" customWidth="1"/>
    <col min="5" max="5" width="13.7265625" style="131" bestFit="1" customWidth="1"/>
    <col min="6" max="16384" width="9.1796875" style="132"/>
  </cols>
  <sheetData>
    <row r="1" spans="1:5" ht="14" x14ac:dyDescent="0.3">
      <c r="A1" s="129" t="s">
        <v>969</v>
      </c>
      <c r="B1" s="130" t="s">
        <v>970</v>
      </c>
      <c r="C1" s="130"/>
      <c r="D1" s="130" t="s">
        <v>974</v>
      </c>
    </row>
    <row r="2" spans="1:5" ht="14" x14ac:dyDescent="0.3">
      <c r="A2" s="129" t="s">
        <v>971</v>
      </c>
      <c r="B2" s="234" t="s">
        <v>972</v>
      </c>
      <c r="C2" s="130"/>
      <c r="D2" s="130" t="s">
        <v>975</v>
      </c>
    </row>
    <row r="3" spans="1:5" ht="14" x14ac:dyDescent="0.3">
      <c r="A3" s="130"/>
      <c r="B3" s="130"/>
      <c r="C3" s="130"/>
      <c r="D3" s="130"/>
      <c r="E3" s="132"/>
    </row>
    <row r="4" spans="1:5" ht="14" x14ac:dyDescent="0.3">
      <c r="A4" s="129" t="s">
        <v>973</v>
      </c>
      <c r="B4" s="131">
        <v>2016</v>
      </c>
      <c r="C4" s="133" t="s">
        <v>977</v>
      </c>
      <c r="D4" s="131">
        <v>2016</v>
      </c>
      <c r="E4" s="132" t="s">
        <v>978</v>
      </c>
    </row>
    <row r="5" spans="1:5" x14ac:dyDescent="0.25">
      <c r="A5" s="129" t="s">
        <v>542</v>
      </c>
      <c r="B5" s="132">
        <v>532.79999999999995</v>
      </c>
      <c r="C5" s="132" t="s">
        <v>542</v>
      </c>
      <c r="D5" s="131">
        <v>8700471</v>
      </c>
      <c r="E5" s="132">
        <f>(B5/D5)*1000000</f>
        <v>61.23806400825886</v>
      </c>
    </row>
    <row r="6" spans="1:5" x14ac:dyDescent="0.25">
      <c r="A6" s="129" t="s">
        <v>544</v>
      </c>
      <c r="B6" s="129" t="s">
        <v>577</v>
      </c>
      <c r="C6" s="132" t="s">
        <v>544</v>
      </c>
      <c r="D6" s="131">
        <v>11311117</v>
      </c>
      <c r="E6" s="132" t="e">
        <f t="shared" ref="E6:E39" si="0">(B6/D6)*1000000</f>
        <v>#VALUE!</v>
      </c>
    </row>
    <row r="7" spans="1:5" ht="14" x14ac:dyDescent="0.3">
      <c r="A7" s="130" t="s">
        <v>543</v>
      </c>
      <c r="B7" s="132" t="s">
        <v>577</v>
      </c>
      <c r="C7" s="132" t="s">
        <v>543</v>
      </c>
      <c r="D7" s="131">
        <v>3515982</v>
      </c>
      <c r="E7" s="132" t="e">
        <f t="shared" si="0"/>
        <v>#VALUE!</v>
      </c>
    </row>
    <row r="8" spans="1:5" x14ac:dyDescent="0.25">
      <c r="A8" s="129" t="s">
        <v>545</v>
      </c>
      <c r="B8" s="134">
        <v>33.799999999999997</v>
      </c>
      <c r="C8" s="132" t="s">
        <v>545</v>
      </c>
      <c r="D8" s="131">
        <v>7153784</v>
      </c>
      <c r="E8" s="132">
        <f t="shared" si="0"/>
        <v>4.7247722324297179</v>
      </c>
    </row>
    <row r="9" spans="1:5" x14ac:dyDescent="0.25">
      <c r="A9" s="129" t="s">
        <v>557</v>
      </c>
      <c r="B9" s="134">
        <v>56</v>
      </c>
      <c r="C9" s="132" t="s">
        <v>557</v>
      </c>
      <c r="D9" s="131">
        <v>4190669</v>
      </c>
      <c r="E9" s="132">
        <f t="shared" si="0"/>
        <v>13.363021512794258</v>
      </c>
    </row>
    <row r="10" spans="1:5" x14ac:dyDescent="0.25">
      <c r="A10" s="129" t="s">
        <v>547</v>
      </c>
      <c r="B10" s="134">
        <v>12.2</v>
      </c>
      <c r="C10" s="132" t="s">
        <v>547</v>
      </c>
      <c r="D10" s="131">
        <v>848319</v>
      </c>
      <c r="E10" s="132">
        <f t="shared" si="0"/>
        <v>14.381382475224532</v>
      </c>
    </row>
    <row r="11" spans="1:5" x14ac:dyDescent="0.25">
      <c r="A11" s="129" t="s">
        <v>548</v>
      </c>
      <c r="B11" s="134">
        <v>190.8</v>
      </c>
      <c r="C11" s="134" t="s">
        <v>548</v>
      </c>
      <c r="D11" s="131">
        <v>10553843</v>
      </c>
      <c r="E11" s="132">
        <f t="shared" si="0"/>
        <v>18.078722603699905</v>
      </c>
    </row>
    <row r="12" spans="1:5" x14ac:dyDescent="0.25">
      <c r="A12" s="129" t="s">
        <v>550</v>
      </c>
      <c r="B12" s="134">
        <v>622.6</v>
      </c>
      <c r="C12" s="134" t="s">
        <v>550</v>
      </c>
      <c r="D12" s="131">
        <v>5707251</v>
      </c>
      <c r="E12" s="132">
        <f t="shared" si="0"/>
        <v>109.08929710643531</v>
      </c>
    </row>
    <row r="13" spans="1:5" x14ac:dyDescent="0.25">
      <c r="A13" s="129" t="s">
        <v>551</v>
      </c>
      <c r="B13" s="134">
        <v>35</v>
      </c>
      <c r="C13" s="132" t="s">
        <v>551</v>
      </c>
      <c r="D13" s="131">
        <v>1315944</v>
      </c>
      <c r="E13" s="132">
        <f t="shared" si="0"/>
        <v>26.596876462828206</v>
      </c>
    </row>
    <row r="14" spans="1:5" x14ac:dyDescent="0.25">
      <c r="A14" s="129" t="s">
        <v>554</v>
      </c>
      <c r="B14" s="134">
        <v>34099.1</v>
      </c>
      <c r="C14" s="132" t="s">
        <v>976</v>
      </c>
      <c r="D14" s="131">
        <v>510277177</v>
      </c>
      <c r="E14" s="132">
        <f t="shared" si="0"/>
        <v>66.82466223646135</v>
      </c>
    </row>
    <row r="15" spans="1:5" x14ac:dyDescent="0.25">
      <c r="A15" s="129" t="s">
        <v>555</v>
      </c>
      <c r="B15" s="134">
        <v>232.5</v>
      </c>
      <c r="C15" s="132" t="s">
        <v>555</v>
      </c>
      <c r="D15" s="131">
        <v>5487308</v>
      </c>
      <c r="E15" s="132">
        <f t="shared" si="0"/>
        <v>42.370502986163707</v>
      </c>
    </row>
    <row r="16" spans="1:5" x14ac:dyDescent="0.25">
      <c r="A16" s="129" t="s">
        <v>565</v>
      </c>
      <c r="B16" s="134" t="s">
        <v>577</v>
      </c>
      <c r="C16" s="129" t="s">
        <v>565</v>
      </c>
      <c r="D16" s="131">
        <v>2071278</v>
      </c>
      <c r="E16" s="132" t="e">
        <f t="shared" si="0"/>
        <v>#VALUE!</v>
      </c>
    </row>
    <row r="17" spans="1:5" x14ac:dyDescent="0.25">
      <c r="A17" s="129" t="s">
        <v>556</v>
      </c>
      <c r="B17" s="134">
        <v>6428.8</v>
      </c>
      <c r="C17" s="132" t="s">
        <v>556</v>
      </c>
      <c r="D17" s="131">
        <v>66730453</v>
      </c>
      <c r="E17" s="132">
        <f t="shared" si="0"/>
        <v>96.339822539493326</v>
      </c>
    </row>
    <row r="18" spans="1:5" x14ac:dyDescent="0.25">
      <c r="A18" s="129" t="s">
        <v>549</v>
      </c>
      <c r="B18" s="134">
        <v>10610.1</v>
      </c>
      <c r="C18" s="132" t="s">
        <v>580</v>
      </c>
      <c r="D18" s="131">
        <v>82175684</v>
      </c>
      <c r="E18" s="132">
        <f t="shared" si="0"/>
        <v>129.11483645210669</v>
      </c>
    </row>
    <row r="19" spans="1:5" x14ac:dyDescent="0.25">
      <c r="A19" s="129" t="s">
        <v>552</v>
      </c>
      <c r="B19" s="134">
        <v>33.6</v>
      </c>
      <c r="C19" s="132" t="s">
        <v>552</v>
      </c>
      <c r="D19" s="131">
        <v>10783748</v>
      </c>
      <c r="E19" s="132">
        <f t="shared" si="0"/>
        <v>3.115799812829454</v>
      </c>
    </row>
    <row r="20" spans="1:5" x14ac:dyDescent="0.25">
      <c r="A20" s="129" t="s">
        <v>558</v>
      </c>
      <c r="B20" s="134">
        <v>180.4</v>
      </c>
      <c r="C20" s="135" t="s">
        <v>558</v>
      </c>
      <c r="D20" s="131">
        <v>9830485</v>
      </c>
      <c r="E20" s="132">
        <f t="shared" si="0"/>
        <v>18.351078303868018</v>
      </c>
    </row>
    <row r="21" spans="1:5" x14ac:dyDescent="0.25">
      <c r="A21" s="129" t="s">
        <v>560</v>
      </c>
      <c r="B21" s="134">
        <v>25.5</v>
      </c>
      <c r="C21" s="132" t="s">
        <v>560</v>
      </c>
      <c r="D21" s="131">
        <v>332529</v>
      </c>
      <c r="E21" s="132">
        <f t="shared" si="0"/>
        <v>76.685041003942516</v>
      </c>
    </row>
    <row r="22" spans="1:5" x14ac:dyDescent="0.25">
      <c r="A22" s="129" t="s">
        <v>559</v>
      </c>
      <c r="B22" s="134">
        <v>214.6</v>
      </c>
      <c r="C22" s="132" t="s">
        <v>559</v>
      </c>
      <c r="D22" s="131">
        <v>4726286</v>
      </c>
      <c r="E22" s="132">
        <f t="shared" si="0"/>
        <v>45.40563139852307</v>
      </c>
    </row>
    <row r="23" spans="1:5" x14ac:dyDescent="0.25">
      <c r="A23" s="129" t="s">
        <v>561</v>
      </c>
      <c r="B23" s="134">
        <v>1788.8</v>
      </c>
      <c r="C23" s="132" t="s">
        <v>561</v>
      </c>
      <c r="D23" s="131">
        <v>60665551</v>
      </c>
      <c r="E23" s="132">
        <f t="shared" si="0"/>
        <v>29.486256541212327</v>
      </c>
    </row>
    <row r="24" spans="1:5" x14ac:dyDescent="0.25">
      <c r="A24" s="129" t="s">
        <v>564</v>
      </c>
      <c r="B24" s="134">
        <v>20.5</v>
      </c>
      <c r="C24" s="132" t="s">
        <v>564</v>
      </c>
      <c r="D24" s="131">
        <v>1968957</v>
      </c>
      <c r="E24" s="132">
        <f t="shared" si="0"/>
        <v>10.411603706937226</v>
      </c>
    </row>
    <row r="25" spans="1:5" x14ac:dyDescent="0.25">
      <c r="A25" s="129" t="s">
        <v>562</v>
      </c>
      <c r="B25" s="134">
        <v>31.6</v>
      </c>
      <c r="C25" s="132" t="s">
        <v>562</v>
      </c>
      <c r="D25" s="131">
        <v>2888558</v>
      </c>
      <c r="E25" s="132">
        <f t="shared" si="0"/>
        <v>10.939714556536515</v>
      </c>
    </row>
    <row r="26" spans="1:5" x14ac:dyDescent="0.25">
      <c r="A26" s="129" t="s">
        <v>563</v>
      </c>
      <c r="B26" s="134">
        <v>75.599999999999994</v>
      </c>
      <c r="C26" s="132" t="s">
        <v>563</v>
      </c>
      <c r="D26" s="131">
        <v>576249</v>
      </c>
      <c r="E26" s="132">
        <f t="shared" si="0"/>
        <v>131.19328623563771</v>
      </c>
    </row>
    <row r="27" spans="1:5" x14ac:dyDescent="0.25">
      <c r="A27" s="129" t="s">
        <v>566</v>
      </c>
      <c r="B27" s="134" t="s">
        <v>577</v>
      </c>
      <c r="C27" s="132" t="s">
        <v>566</v>
      </c>
      <c r="D27" s="131">
        <v>450415</v>
      </c>
      <c r="E27" s="132" t="e">
        <f t="shared" si="0"/>
        <v>#VALUE!</v>
      </c>
    </row>
    <row r="28" spans="1:5" x14ac:dyDescent="0.25">
      <c r="A28" s="129" t="s">
        <v>567</v>
      </c>
      <c r="B28" s="134">
        <v>2586.5</v>
      </c>
      <c r="C28" s="132" t="s">
        <v>567</v>
      </c>
      <c r="D28" s="131">
        <v>16979120</v>
      </c>
      <c r="E28" s="132">
        <f t="shared" si="0"/>
        <v>152.3341610165898</v>
      </c>
    </row>
    <row r="29" spans="1:5" x14ac:dyDescent="0.25">
      <c r="A29" s="129" t="s">
        <v>568</v>
      </c>
      <c r="B29" s="134">
        <v>516.79999999999995</v>
      </c>
      <c r="C29" s="132" t="s">
        <v>568</v>
      </c>
      <c r="D29" s="131">
        <v>5213985</v>
      </c>
      <c r="E29" s="132">
        <f t="shared" si="0"/>
        <v>99.118045026980312</v>
      </c>
    </row>
    <row r="30" spans="1:5" x14ac:dyDescent="0.25">
      <c r="A30" s="129" t="s">
        <v>569</v>
      </c>
      <c r="B30" s="134">
        <v>626</v>
      </c>
      <c r="C30" s="132" t="s">
        <v>569</v>
      </c>
      <c r="D30" s="131">
        <v>37967209</v>
      </c>
      <c r="E30" s="132">
        <f t="shared" si="0"/>
        <v>16.487911976885105</v>
      </c>
    </row>
    <row r="31" spans="1:5" x14ac:dyDescent="0.25">
      <c r="A31" s="129" t="s">
        <v>570</v>
      </c>
      <c r="B31" s="134">
        <v>162.19999999999999</v>
      </c>
      <c r="C31" s="132" t="s">
        <v>570</v>
      </c>
      <c r="D31" s="131">
        <v>10341330</v>
      </c>
      <c r="E31" s="132">
        <f t="shared" si="0"/>
        <v>15.684636308869361</v>
      </c>
    </row>
    <row r="32" spans="1:5" x14ac:dyDescent="0.25">
      <c r="A32" s="129" t="s">
        <v>571</v>
      </c>
      <c r="B32" s="134">
        <v>180.2</v>
      </c>
      <c r="C32" s="132" t="s">
        <v>571</v>
      </c>
      <c r="D32" s="131">
        <v>19760314</v>
      </c>
      <c r="E32" s="132">
        <f t="shared" si="0"/>
        <v>9.1192882866132585</v>
      </c>
    </row>
    <row r="33" spans="1:5" x14ac:dyDescent="0.25">
      <c r="A33" s="129" t="s">
        <v>574</v>
      </c>
      <c r="B33" s="134">
        <v>139.1</v>
      </c>
      <c r="C33" s="134" t="s">
        <v>574</v>
      </c>
      <c r="D33" s="131">
        <v>5426252</v>
      </c>
      <c r="E33" s="132">
        <f t="shared" si="0"/>
        <v>25.634636946459544</v>
      </c>
    </row>
    <row r="34" spans="1:5" x14ac:dyDescent="0.25">
      <c r="A34" s="129" t="s">
        <v>573</v>
      </c>
      <c r="B34" s="134">
        <v>25.3</v>
      </c>
      <c r="C34" s="132" t="s">
        <v>573</v>
      </c>
      <c r="D34" s="131">
        <v>2064188</v>
      </c>
      <c r="E34" s="132">
        <f t="shared" si="0"/>
        <v>12.256635539010983</v>
      </c>
    </row>
    <row r="35" spans="1:5" x14ac:dyDescent="0.25">
      <c r="A35" s="129" t="s">
        <v>553</v>
      </c>
      <c r="B35" s="134">
        <v>1469.3</v>
      </c>
      <c r="C35" s="132" t="s">
        <v>553</v>
      </c>
      <c r="D35" s="131">
        <v>46440099</v>
      </c>
      <c r="E35" s="132">
        <f t="shared" si="0"/>
        <v>31.638606110637276</v>
      </c>
    </row>
    <row r="36" spans="1:5" x14ac:dyDescent="0.25">
      <c r="A36" s="129" t="s">
        <v>572</v>
      </c>
      <c r="B36" s="134">
        <v>570.70000000000005</v>
      </c>
      <c r="C36" s="132" t="s">
        <v>572</v>
      </c>
      <c r="D36" s="131">
        <v>9851017</v>
      </c>
      <c r="E36" s="132">
        <f t="shared" si="0"/>
        <v>57.933104774867417</v>
      </c>
    </row>
    <row r="37" spans="1:5" x14ac:dyDescent="0.25">
      <c r="A37" s="129" t="s">
        <v>546</v>
      </c>
      <c r="B37" s="134">
        <v>2842.4</v>
      </c>
      <c r="C37" s="132" t="s">
        <v>546</v>
      </c>
      <c r="D37" s="131">
        <v>8327126</v>
      </c>
      <c r="E37" s="132">
        <f t="shared" si="0"/>
        <v>341.34225902190025</v>
      </c>
    </row>
    <row r="38" spans="1:5" ht="14.5" x14ac:dyDescent="0.35">
      <c r="A38" s="129" t="s">
        <v>575</v>
      </c>
      <c r="B38" s="134" t="s">
        <v>577</v>
      </c>
      <c r="C38" s="111" t="s">
        <v>575</v>
      </c>
      <c r="D38" s="131">
        <v>78741053</v>
      </c>
      <c r="E38" s="132" t="e">
        <f t="shared" si="0"/>
        <v>#VALUE!</v>
      </c>
    </row>
    <row r="39" spans="1:5" x14ac:dyDescent="0.25">
      <c r="A39" s="129" t="s">
        <v>576</v>
      </c>
      <c r="B39" s="134">
        <v>5363</v>
      </c>
      <c r="C39" s="132" t="s">
        <v>576</v>
      </c>
      <c r="D39" s="131">
        <v>65382556</v>
      </c>
      <c r="E39" s="132">
        <f t="shared" si="0"/>
        <v>82.02493643717446</v>
      </c>
    </row>
    <row r="40" spans="1:5" x14ac:dyDescent="0.25">
      <c r="A40" s="129"/>
      <c r="B40" s="129"/>
      <c r="C40" s="136"/>
      <c r="D40" s="137"/>
      <c r="E40" s="132"/>
    </row>
    <row r="41" spans="1:5" x14ac:dyDescent="0.25">
      <c r="A41" s="129"/>
      <c r="B41" s="129"/>
      <c r="C41" s="136"/>
      <c r="D41" s="137"/>
      <c r="E41" s="132"/>
    </row>
    <row r="42" spans="1:5" x14ac:dyDescent="0.25">
      <c r="A42" s="129"/>
      <c r="B42" s="129"/>
      <c r="C42" s="136"/>
      <c r="D42" s="137"/>
      <c r="E42" s="132"/>
    </row>
    <row r="43" spans="1:5" x14ac:dyDescent="0.25">
      <c r="A43" s="132" t="s">
        <v>977</v>
      </c>
      <c r="B43" s="132" t="s">
        <v>978</v>
      </c>
      <c r="E43" s="132"/>
    </row>
    <row r="44" spans="1:5" x14ac:dyDescent="0.25">
      <c r="A44" s="113" t="s">
        <v>546</v>
      </c>
      <c r="B44" s="138">
        <v>341.34225902190025</v>
      </c>
      <c r="C44" s="132" t="s">
        <v>588</v>
      </c>
      <c r="D44" s="131">
        <v>61.23806400825886</v>
      </c>
      <c r="E44" s="132"/>
    </row>
    <row r="45" spans="1:5" x14ac:dyDescent="0.25">
      <c r="A45" s="113" t="s">
        <v>567</v>
      </c>
      <c r="B45" s="138">
        <v>152.3341610165898</v>
      </c>
      <c r="C45" s="139" t="s">
        <v>589</v>
      </c>
      <c r="D45" s="140">
        <v>66.82466223646135</v>
      </c>
      <c r="E45" s="132"/>
    </row>
    <row r="46" spans="1:5" x14ac:dyDescent="0.25">
      <c r="A46" s="132" t="s">
        <v>563</v>
      </c>
      <c r="B46" s="141">
        <v>131.19328623563771</v>
      </c>
      <c r="C46" s="131" t="s">
        <v>979</v>
      </c>
      <c r="D46" s="131">
        <v>76.685041003942516</v>
      </c>
      <c r="E46" s="132"/>
    </row>
    <row r="47" spans="1:5" x14ac:dyDescent="0.25">
      <c r="A47" s="136" t="s">
        <v>580</v>
      </c>
      <c r="B47" s="142">
        <v>129.11483645210669</v>
      </c>
      <c r="C47" s="132" t="s">
        <v>585</v>
      </c>
      <c r="D47" s="131">
        <v>82.02493643717446</v>
      </c>
      <c r="E47" s="132"/>
    </row>
    <row r="48" spans="1:5" x14ac:dyDescent="0.25">
      <c r="A48" s="132" t="s">
        <v>550</v>
      </c>
      <c r="B48" s="141">
        <v>109.08929710643531</v>
      </c>
      <c r="C48" s="132" t="s">
        <v>584</v>
      </c>
      <c r="D48" s="131">
        <v>96.339822539493326</v>
      </c>
      <c r="E48" s="132"/>
    </row>
    <row r="49" spans="1:5" x14ac:dyDescent="0.25">
      <c r="A49" s="113" t="s">
        <v>568</v>
      </c>
      <c r="B49" s="138">
        <v>99.118045026980312</v>
      </c>
      <c r="C49" s="132" t="s">
        <v>587</v>
      </c>
      <c r="D49" s="131">
        <v>99.118045026980312</v>
      </c>
      <c r="E49" s="132"/>
    </row>
    <row r="50" spans="1:5" x14ac:dyDescent="0.25">
      <c r="A50" s="136" t="s">
        <v>556</v>
      </c>
      <c r="B50" s="142">
        <v>96.339822539493326</v>
      </c>
      <c r="C50" s="132" t="s">
        <v>583</v>
      </c>
      <c r="D50" s="131">
        <v>109.08929710643531</v>
      </c>
      <c r="E50" s="132"/>
    </row>
    <row r="51" spans="1:5" x14ac:dyDescent="0.25">
      <c r="A51" s="113" t="s">
        <v>576</v>
      </c>
      <c r="B51" s="138">
        <v>82.02493643717446</v>
      </c>
      <c r="C51" s="132" t="s">
        <v>582</v>
      </c>
      <c r="D51" s="131">
        <v>129.11483645210669</v>
      </c>
      <c r="E51" s="132"/>
    </row>
    <row r="52" spans="1:5" x14ac:dyDescent="0.25">
      <c r="A52" s="132" t="s">
        <v>560</v>
      </c>
      <c r="B52" s="141">
        <v>76.685041003942516</v>
      </c>
      <c r="C52" s="132" t="s">
        <v>586</v>
      </c>
      <c r="D52" s="131">
        <v>131.19328623563771</v>
      </c>
    </row>
    <row r="53" spans="1:5" x14ac:dyDescent="0.25">
      <c r="A53" s="132" t="s">
        <v>976</v>
      </c>
      <c r="B53" s="141">
        <v>66.82466223646135</v>
      </c>
      <c r="C53" s="132" t="s">
        <v>229</v>
      </c>
      <c r="D53" s="131">
        <v>152.3341610165898</v>
      </c>
    </row>
    <row r="54" spans="1:5" ht="14.5" x14ac:dyDescent="0.35">
      <c r="A54" s="143" t="s">
        <v>542</v>
      </c>
      <c r="B54" s="144">
        <v>61.23806400825886</v>
      </c>
      <c r="C54" s="132" t="s">
        <v>581</v>
      </c>
      <c r="D54" s="131">
        <v>341.34225902190025</v>
      </c>
    </row>
    <row r="55" spans="1:5" x14ac:dyDescent="0.25">
      <c r="A55" s="113" t="s">
        <v>572</v>
      </c>
      <c r="B55" s="145">
        <v>57.933104774867417</v>
      </c>
      <c r="E55" s="146">
        <f>D53/D45</f>
        <v>2.2796098912935792</v>
      </c>
    </row>
    <row r="56" spans="1:5" x14ac:dyDescent="0.25">
      <c r="A56" s="132" t="s">
        <v>559</v>
      </c>
      <c r="B56" s="141">
        <v>45.40563139852307</v>
      </c>
    </row>
    <row r="57" spans="1:5" x14ac:dyDescent="0.25">
      <c r="A57" s="132" t="s">
        <v>555</v>
      </c>
      <c r="B57" s="141">
        <v>42.370502986163707</v>
      </c>
      <c r="C57" s="135" t="s">
        <v>980</v>
      </c>
    </row>
    <row r="58" spans="1:5" x14ac:dyDescent="0.25">
      <c r="A58" s="113" t="s">
        <v>553</v>
      </c>
      <c r="B58" s="138">
        <v>31.638606110637276</v>
      </c>
      <c r="C58" s="132">
        <v>2240.1999999999998</v>
      </c>
    </row>
    <row r="59" spans="1:5" x14ac:dyDescent="0.25">
      <c r="A59" s="132" t="s">
        <v>561</v>
      </c>
      <c r="B59" s="141">
        <v>29.486256541212327</v>
      </c>
      <c r="C59" s="132">
        <v>16655799</v>
      </c>
    </row>
    <row r="60" spans="1:5" x14ac:dyDescent="0.25">
      <c r="A60" s="132" t="s">
        <v>551</v>
      </c>
      <c r="B60" s="141">
        <v>26.596876462828206</v>
      </c>
      <c r="C60" s="131">
        <f>(C58/C59)*1000000</f>
        <v>134.49970187560501</v>
      </c>
      <c r="D60" s="147">
        <f>D53/C60-1</f>
        <v>0.13259850313630728</v>
      </c>
    </row>
    <row r="61" spans="1:5" x14ac:dyDescent="0.25">
      <c r="A61" s="113" t="s">
        <v>574</v>
      </c>
      <c r="B61" s="145">
        <v>25.634636946459544</v>
      </c>
    </row>
    <row r="62" spans="1:5" x14ac:dyDescent="0.25">
      <c r="A62" s="136" t="s">
        <v>558</v>
      </c>
      <c r="B62" s="142">
        <v>18.351078303868018</v>
      </c>
      <c r="C62" s="135" t="s">
        <v>981</v>
      </c>
    </row>
    <row r="63" spans="1:5" x14ac:dyDescent="0.25">
      <c r="A63" s="132" t="s">
        <v>548</v>
      </c>
      <c r="B63" s="141">
        <v>18.078722603699905</v>
      </c>
      <c r="C63" s="132">
        <v>1960.6</v>
      </c>
    </row>
    <row r="64" spans="1:5" x14ac:dyDescent="0.25">
      <c r="A64" s="113" t="s">
        <v>569</v>
      </c>
      <c r="B64" s="138">
        <v>16.487911976885105</v>
      </c>
      <c r="C64" s="132">
        <v>7870134</v>
      </c>
    </row>
    <row r="65" spans="1:4" x14ac:dyDescent="0.25">
      <c r="A65" s="113" t="s">
        <v>570</v>
      </c>
      <c r="B65" s="138">
        <v>15.684636308869361</v>
      </c>
      <c r="C65" s="131">
        <f>(C63/C64)*1000000</f>
        <v>249.11901118837363</v>
      </c>
      <c r="D65" s="148">
        <f>D54/C65-1</f>
        <v>0.37019755093597073</v>
      </c>
    </row>
    <row r="66" spans="1:4" x14ac:dyDescent="0.25">
      <c r="A66" s="132" t="s">
        <v>547</v>
      </c>
      <c r="B66" s="141">
        <v>14.381382475224532</v>
      </c>
    </row>
    <row r="67" spans="1:4" x14ac:dyDescent="0.25">
      <c r="A67" s="132" t="s">
        <v>557</v>
      </c>
      <c r="B67" s="141">
        <v>13.363021512794258</v>
      </c>
    </row>
    <row r="68" spans="1:4" x14ac:dyDescent="0.25">
      <c r="A68" s="113" t="s">
        <v>573</v>
      </c>
      <c r="B68" s="138">
        <v>12.256635539010983</v>
      </c>
    </row>
    <row r="69" spans="1:4" x14ac:dyDescent="0.25">
      <c r="A69" s="132" t="s">
        <v>562</v>
      </c>
      <c r="B69" s="141">
        <v>10.939714556536515</v>
      </c>
    </row>
    <row r="70" spans="1:4" x14ac:dyDescent="0.25">
      <c r="A70" s="132" t="s">
        <v>564</v>
      </c>
      <c r="B70" s="141">
        <v>10.411603706937226</v>
      </c>
    </row>
    <row r="71" spans="1:4" x14ac:dyDescent="0.25">
      <c r="A71" s="113" t="s">
        <v>571</v>
      </c>
      <c r="B71" s="138">
        <v>9.1192882866132585</v>
      </c>
    </row>
    <row r="72" spans="1:4" x14ac:dyDescent="0.25">
      <c r="A72" s="132" t="s">
        <v>545</v>
      </c>
      <c r="B72" s="141">
        <v>4.7247722324297179</v>
      </c>
    </row>
    <row r="73" spans="1:4" x14ac:dyDescent="0.25">
      <c r="A73" s="136" t="s">
        <v>552</v>
      </c>
      <c r="B73" s="142">
        <v>3.115799812829454</v>
      </c>
    </row>
    <row r="74" spans="1:4" x14ac:dyDescent="0.25">
      <c r="A74" s="113"/>
      <c r="B74" s="114"/>
    </row>
    <row r="75" spans="1:4" x14ac:dyDescent="0.25">
      <c r="A75" s="113"/>
      <c r="B75" s="114"/>
    </row>
    <row r="76" spans="1:4" x14ac:dyDescent="0.25">
      <c r="A76" s="113"/>
      <c r="B76" s="114"/>
    </row>
    <row r="77" spans="1:4" x14ac:dyDescent="0.25">
      <c r="A77" s="113"/>
      <c r="B77" s="115"/>
    </row>
    <row r="78" spans="1:4" x14ac:dyDescent="0.25">
      <c r="A78" s="113"/>
      <c r="B78" s="114"/>
    </row>
    <row r="79" spans="1:4" x14ac:dyDescent="0.25">
      <c r="A79" s="113"/>
      <c r="B79" s="114"/>
    </row>
    <row r="80" spans="1:4" x14ac:dyDescent="0.25">
      <c r="A80" s="113"/>
      <c r="B80" s="114"/>
    </row>
    <row r="81" spans="1:2" x14ac:dyDescent="0.25">
      <c r="A81" s="113"/>
      <c r="B81" s="114"/>
    </row>
    <row r="82" spans="1:2" x14ac:dyDescent="0.25">
      <c r="A82" s="113"/>
      <c r="B82" s="112"/>
    </row>
    <row r="83" spans="1:2" x14ac:dyDescent="0.25">
      <c r="A83" s="113"/>
      <c r="B83" s="112"/>
    </row>
    <row r="84" spans="1:2" x14ac:dyDescent="0.25">
      <c r="A84" s="113"/>
      <c r="B84" s="114"/>
    </row>
    <row r="85" spans="1:2" x14ac:dyDescent="0.25">
      <c r="A85" s="113"/>
      <c r="B85" s="114"/>
    </row>
    <row r="86" spans="1:2" x14ac:dyDescent="0.25">
      <c r="A86" s="113"/>
      <c r="B86" s="114"/>
    </row>
    <row r="87" spans="1:2" x14ac:dyDescent="0.25">
      <c r="A87" s="113"/>
      <c r="B87" s="114"/>
    </row>
    <row r="88" spans="1:2" x14ac:dyDescent="0.25">
      <c r="A88" s="113"/>
      <c r="B88" s="112"/>
    </row>
    <row r="89" spans="1:2" x14ac:dyDescent="0.25">
      <c r="A89" s="113"/>
      <c r="B89" s="114"/>
    </row>
    <row r="90" spans="1:2" x14ac:dyDescent="0.25">
      <c r="A90" s="113"/>
      <c r="B90" s="114"/>
    </row>
    <row r="91" spans="1:2" x14ac:dyDescent="0.25">
      <c r="A91" s="113"/>
      <c r="B91" s="114"/>
    </row>
    <row r="92" spans="1:2" x14ac:dyDescent="0.25">
      <c r="A92" s="113"/>
      <c r="B92" s="114"/>
    </row>
    <row r="93" spans="1:2" x14ac:dyDescent="0.25">
      <c r="A93" s="113"/>
      <c r="B93" s="115"/>
    </row>
    <row r="94" spans="1:2" x14ac:dyDescent="0.25">
      <c r="A94" s="113"/>
      <c r="B94" s="115"/>
    </row>
    <row r="95" spans="1:2" x14ac:dyDescent="0.25">
      <c r="A95" s="113"/>
      <c r="B95" s="114"/>
    </row>
    <row r="96" spans="1:2" x14ac:dyDescent="0.25">
      <c r="A96" s="113"/>
      <c r="B96" s="115"/>
    </row>
    <row r="97" spans="1:2" x14ac:dyDescent="0.25">
      <c r="A97" s="113"/>
      <c r="B97" s="115"/>
    </row>
    <row r="98" spans="1:2" x14ac:dyDescent="0.25">
      <c r="A98" s="113"/>
      <c r="B98" s="112"/>
    </row>
    <row r="99" spans="1:2" x14ac:dyDescent="0.25">
      <c r="A99" s="113"/>
      <c r="B99" s="116"/>
    </row>
  </sheetData>
  <hyperlinks>
    <hyperlink ref="B2" r:id="rId1"/>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0"/>
  <sheetViews>
    <sheetView workbookViewId="0">
      <selection activeCell="I13" sqref="I13"/>
    </sheetView>
  </sheetViews>
  <sheetFormatPr defaultColWidth="9.1796875" defaultRowHeight="12.5" x14ac:dyDescent="0.25"/>
  <cols>
    <col min="1" max="10" width="9.1796875" style="11"/>
    <col min="11" max="11" width="18.1796875" style="11" customWidth="1"/>
    <col min="12" max="13" width="24.81640625" style="11" bestFit="1" customWidth="1"/>
    <col min="14" max="16384" width="9.1796875" style="11"/>
  </cols>
  <sheetData>
    <row r="1" spans="2:22" x14ac:dyDescent="0.25">
      <c r="G1" s="149"/>
      <c r="H1" s="149"/>
      <c r="I1" s="149"/>
      <c r="J1" s="149"/>
      <c r="K1" s="7" t="s">
        <v>148</v>
      </c>
    </row>
    <row r="2" spans="2:22" x14ac:dyDescent="0.25">
      <c r="C2" s="11">
        <v>2012</v>
      </c>
      <c r="D2" s="11">
        <v>2013</v>
      </c>
      <c r="E2" s="11">
        <v>2014</v>
      </c>
      <c r="F2" s="11">
        <v>2015</v>
      </c>
      <c r="G2" s="149">
        <v>2016</v>
      </c>
      <c r="H2" s="149">
        <v>2017</v>
      </c>
      <c r="I2" s="149"/>
      <c r="J2" s="149"/>
      <c r="K2" s="149" t="s">
        <v>9</v>
      </c>
      <c r="L2" s="149" t="s">
        <v>9</v>
      </c>
      <c r="M2" s="149" t="s">
        <v>9</v>
      </c>
      <c r="N2" s="149" t="s">
        <v>5</v>
      </c>
      <c r="O2" s="149" t="s">
        <v>84</v>
      </c>
      <c r="P2" s="149" t="s">
        <v>85</v>
      </c>
      <c r="Q2" s="149" t="s">
        <v>86</v>
      </c>
      <c r="R2" s="149" t="s">
        <v>87</v>
      </c>
      <c r="S2" s="149" t="s">
        <v>88</v>
      </c>
    </row>
    <row r="3" spans="2:22" x14ac:dyDescent="0.25">
      <c r="B3" s="11" t="s">
        <v>140</v>
      </c>
      <c r="C3" s="11">
        <f>R9</f>
        <v>825</v>
      </c>
      <c r="D3" s="150">
        <v>795</v>
      </c>
      <c r="E3" s="100">
        <v>850</v>
      </c>
      <c r="F3" s="100">
        <v>889</v>
      </c>
      <c r="G3" s="149">
        <v>954</v>
      </c>
      <c r="H3" s="149">
        <v>1147</v>
      </c>
      <c r="I3" s="149">
        <f>H3/G3-1</f>
        <v>0.20230607966457015</v>
      </c>
      <c r="J3" s="149"/>
      <c r="K3" s="149" t="s">
        <v>136</v>
      </c>
      <c r="L3" s="149" t="s">
        <v>137</v>
      </c>
      <c r="M3" s="149" t="s">
        <v>138</v>
      </c>
      <c r="N3" s="149" t="s">
        <v>139</v>
      </c>
      <c r="O3" s="149" t="s">
        <v>28</v>
      </c>
      <c r="P3" s="149" t="s">
        <v>28</v>
      </c>
      <c r="Q3" s="149" t="s">
        <v>28</v>
      </c>
      <c r="R3" s="149" t="s">
        <v>28</v>
      </c>
      <c r="S3" s="149" t="s">
        <v>28</v>
      </c>
    </row>
    <row r="4" spans="2:22" x14ac:dyDescent="0.25">
      <c r="B4" s="11" t="s">
        <v>199</v>
      </c>
      <c r="C4" s="11">
        <f>R10</f>
        <v>697</v>
      </c>
      <c r="D4" s="150">
        <v>715</v>
      </c>
      <c r="E4" s="100">
        <v>724</v>
      </c>
      <c r="F4" s="100">
        <v>739</v>
      </c>
      <c r="G4" s="149">
        <v>818</v>
      </c>
      <c r="H4" s="149">
        <v>868</v>
      </c>
      <c r="I4" s="149">
        <f t="shared" ref="I4:I6" si="0">H4/G4-1</f>
        <v>6.112469437652801E-2</v>
      </c>
      <c r="J4" s="149"/>
      <c r="K4" s="149" t="s">
        <v>149</v>
      </c>
      <c r="L4" s="149" t="s">
        <v>150</v>
      </c>
      <c r="M4" s="149" t="s">
        <v>150</v>
      </c>
      <c r="N4" s="149" t="s">
        <v>151</v>
      </c>
      <c r="O4" s="150" t="s">
        <v>152</v>
      </c>
      <c r="P4" s="150" t="s">
        <v>153</v>
      </c>
      <c r="Q4" s="150" t="s">
        <v>153</v>
      </c>
      <c r="R4" s="150">
        <v>17.7</v>
      </c>
      <c r="S4" s="150">
        <v>17.8</v>
      </c>
    </row>
    <row r="5" spans="2:22" x14ac:dyDescent="0.25">
      <c r="B5" s="11" t="s">
        <v>146</v>
      </c>
      <c r="C5" s="11">
        <f>R11</f>
        <v>359</v>
      </c>
      <c r="D5" s="150">
        <f>S11</f>
        <v>377</v>
      </c>
      <c r="E5" s="100">
        <v>369</v>
      </c>
      <c r="F5" s="100">
        <v>379</v>
      </c>
      <c r="G5" s="149">
        <v>409</v>
      </c>
      <c r="H5" s="149">
        <v>425</v>
      </c>
      <c r="I5" s="149">
        <f t="shared" si="0"/>
        <v>3.9119804400977953E-2</v>
      </c>
      <c r="J5" s="149"/>
      <c r="K5" s="149" t="s">
        <v>149</v>
      </c>
      <c r="L5" s="149" t="s">
        <v>154</v>
      </c>
      <c r="M5" s="149" t="s">
        <v>154</v>
      </c>
      <c r="N5" s="149" t="s">
        <v>151</v>
      </c>
      <c r="O5" s="150" t="s">
        <v>152</v>
      </c>
      <c r="P5" s="150" t="s">
        <v>153</v>
      </c>
      <c r="Q5" s="150" t="s">
        <v>153</v>
      </c>
      <c r="R5" s="150">
        <v>28.9</v>
      </c>
      <c r="S5" s="150">
        <v>29.9</v>
      </c>
    </row>
    <row r="6" spans="2:22" x14ac:dyDescent="0.25">
      <c r="B6" s="11" t="s">
        <v>157</v>
      </c>
      <c r="C6" s="11">
        <f>R13</f>
        <v>95</v>
      </c>
      <c r="D6" s="150">
        <f>S13</f>
        <v>92</v>
      </c>
      <c r="E6" s="100">
        <v>84</v>
      </c>
      <c r="F6" s="100">
        <v>82</v>
      </c>
      <c r="G6" s="149">
        <v>97</v>
      </c>
      <c r="H6" s="149">
        <v>85</v>
      </c>
      <c r="I6" s="149">
        <f t="shared" si="0"/>
        <v>-0.12371134020618557</v>
      </c>
      <c r="J6" s="149"/>
      <c r="K6" s="149" t="s">
        <v>155</v>
      </c>
      <c r="L6" s="149" t="s">
        <v>150</v>
      </c>
      <c r="M6" s="149" t="s">
        <v>150</v>
      </c>
      <c r="N6" s="149" t="s">
        <v>151</v>
      </c>
      <c r="O6" s="150" t="s">
        <v>152</v>
      </c>
      <c r="P6" s="150" t="s">
        <v>153</v>
      </c>
      <c r="Q6" s="150" t="s">
        <v>153</v>
      </c>
      <c r="R6" s="150">
        <v>15.5</v>
      </c>
      <c r="S6" s="150">
        <v>15.6</v>
      </c>
    </row>
    <row r="7" spans="2:22" x14ac:dyDescent="0.25">
      <c r="C7" s="150"/>
      <c r="G7" s="149"/>
      <c r="H7" s="149"/>
      <c r="I7" s="149"/>
      <c r="J7" s="149"/>
      <c r="K7" s="149" t="s">
        <v>155</v>
      </c>
      <c r="L7" s="149" t="s">
        <v>154</v>
      </c>
      <c r="M7" s="149" t="s">
        <v>154</v>
      </c>
      <c r="N7" s="149" t="s">
        <v>151</v>
      </c>
      <c r="O7" s="150" t="s">
        <v>152</v>
      </c>
      <c r="P7" s="150" t="s">
        <v>153</v>
      </c>
      <c r="Q7" s="150" t="s">
        <v>153</v>
      </c>
      <c r="R7" s="150">
        <v>24.7</v>
      </c>
      <c r="S7" s="150">
        <v>25.6</v>
      </c>
    </row>
    <row r="8" spans="2:22" x14ac:dyDescent="0.25">
      <c r="K8" s="149" t="s">
        <v>141</v>
      </c>
      <c r="L8" s="149" t="s">
        <v>144</v>
      </c>
      <c r="M8" s="149" t="s">
        <v>144</v>
      </c>
      <c r="N8" s="149" t="s">
        <v>142</v>
      </c>
      <c r="O8" s="150" t="s">
        <v>152</v>
      </c>
      <c r="P8" s="150" t="s">
        <v>153</v>
      </c>
      <c r="Q8" s="150" t="s">
        <v>153</v>
      </c>
      <c r="R8" s="150">
        <v>1976</v>
      </c>
      <c r="S8" s="150">
        <v>1979</v>
      </c>
    </row>
    <row r="9" spans="2:22" x14ac:dyDescent="0.25">
      <c r="K9" s="149" t="s">
        <v>141</v>
      </c>
      <c r="L9" s="149" t="s">
        <v>140</v>
      </c>
      <c r="M9" s="149" t="s">
        <v>140</v>
      </c>
      <c r="N9" s="149" t="s">
        <v>142</v>
      </c>
      <c r="O9" s="150" t="s">
        <v>152</v>
      </c>
      <c r="P9" s="150" t="s">
        <v>153</v>
      </c>
      <c r="Q9" s="150" t="s">
        <v>153</v>
      </c>
      <c r="R9" s="150">
        <v>825</v>
      </c>
      <c r="S9" s="151">
        <v>795</v>
      </c>
    </row>
    <row r="10" spans="2:22" ht="13" x14ac:dyDescent="0.3">
      <c r="B10" s="13" t="s">
        <v>156</v>
      </c>
      <c r="K10" s="149" t="s">
        <v>141</v>
      </c>
      <c r="L10" s="149" t="s">
        <v>143</v>
      </c>
      <c r="M10" s="149" t="s">
        <v>144</v>
      </c>
      <c r="N10" s="149" t="s">
        <v>142</v>
      </c>
      <c r="O10" s="150" t="s">
        <v>152</v>
      </c>
      <c r="P10" s="150" t="s">
        <v>153</v>
      </c>
      <c r="Q10" s="150" t="s">
        <v>153</v>
      </c>
      <c r="R10" s="150">
        <v>697</v>
      </c>
      <c r="S10" s="151">
        <v>715</v>
      </c>
    </row>
    <row r="11" spans="2:22" x14ac:dyDescent="0.25">
      <c r="K11" s="149" t="s">
        <v>141</v>
      </c>
      <c r="L11" s="149" t="s">
        <v>146</v>
      </c>
      <c r="M11" s="149" t="s">
        <v>144</v>
      </c>
      <c r="N11" s="149" t="s">
        <v>142</v>
      </c>
      <c r="O11" s="150" t="s">
        <v>152</v>
      </c>
      <c r="P11" s="150" t="s">
        <v>153</v>
      </c>
      <c r="Q11" s="150" t="s">
        <v>153</v>
      </c>
      <c r="R11" s="150">
        <v>359</v>
      </c>
      <c r="S11" s="151">
        <v>377</v>
      </c>
      <c r="T11" s="11">
        <f>S11-S12</f>
        <v>334</v>
      </c>
      <c r="U11" s="11">
        <f>R9/R8</f>
        <v>0.41751012145748989</v>
      </c>
      <c r="V11" s="11">
        <f>S9/(S8+S13)</f>
        <v>0.38387252535007244</v>
      </c>
    </row>
    <row r="12" spans="2:22" x14ac:dyDescent="0.25">
      <c r="K12" s="149" t="s">
        <v>141</v>
      </c>
      <c r="L12" s="149" t="s">
        <v>146</v>
      </c>
      <c r="M12" s="149" t="s">
        <v>145</v>
      </c>
      <c r="N12" s="149" t="s">
        <v>142</v>
      </c>
      <c r="O12" s="150" t="s">
        <v>152</v>
      </c>
      <c r="P12" s="150" t="s">
        <v>153</v>
      </c>
      <c r="Q12" s="150" t="s">
        <v>153</v>
      </c>
      <c r="R12" s="150">
        <v>42</v>
      </c>
      <c r="S12" s="150">
        <v>43</v>
      </c>
    </row>
    <row r="13" spans="2:22" x14ac:dyDescent="0.25">
      <c r="K13" s="149" t="s">
        <v>141</v>
      </c>
      <c r="L13" s="149" t="s">
        <v>147</v>
      </c>
      <c r="M13" s="149" t="s">
        <v>147</v>
      </c>
      <c r="N13" s="149" t="s">
        <v>142</v>
      </c>
      <c r="O13" s="150" t="s">
        <v>152</v>
      </c>
      <c r="P13" s="150" t="s">
        <v>153</v>
      </c>
      <c r="Q13" s="150" t="s">
        <v>153</v>
      </c>
      <c r="R13" s="150">
        <v>95</v>
      </c>
      <c r="S13" s="151">
        <v>92</v>
      </c>
    </row>
    <row r="23" spans="2:20" x14ac:dyDescent="0.25">
      <c r="B23" s="11">
        <v>2016</v>
      </c>
    </row>
    <row r="25" spans="2:20" ht="13" x14ac:dyDescent="0.3">
      <c r="K25" s="13" t="s">
        <v>148</v>
      </c>
    </row>
    <row r="26" spans="2:20" x14ac:dyDescent="0.25">
      <c r="K26" s="149" t="s">
        <v>9</v>
      </c>
      <c r="L26" s="149" t="s">
        <v>9</v>
      </c>
      <c r="M26" s="149" t="s">
        <v>9</v>
      </c>
      <c r="N26" s="149" t="s">
        <v>9</v>
      </c>
      <c r="O26" s="149" t="s">
        <v>5</v>
      </c>
      <c r="P26" s="149" t="s">
        <v>84</v>
      </c>
      <c r="Q26" s="149" t="s">
        <v>85</v>
      </c>
      <c r="R26" s="149" t="s">
        <v>86</v>
      </c>
      <c r="S26" s="149" t="s">
        <v>87</v>
      </c>
      <c r="T26" s="149" t="s">
        <v>88</v>
      </c>
    </row>
    <row r="27" spans="2:20" x14ac:dyDescent="0.25">
      <c r="K27" s="149" t="s">
        <v>136</v>
      </c>
      <c r="L27" s="149" t="s">
        <v>137</v>
      </c>
      <c r="M27" s="149" t="s">
        <v>138</v>
      </c>
      <c r="N27" s="149" t="s">
        <v>232</v>
      </c>
      <c r="O27" s="149" t="s">
        <v>139</v>
      </c>
      <c r="P27" s="149" t="s">
        <v>28</v>
      </c>
      <c r="Q27" s="149" t="s">
        <v>28</v>
      </c>
      <c r="R27" s="149" t="s">
        <v>28</v>
      </c>
      <c r="S27" s="149" t="s">
        <v>28</v>
      </c>
      <c r="T27" s="149" t="s">
        <v>28</v>
      </c>
    </row>
    <row r="28" spans="2:20" x14ac:dyDescent="0.25">
      <c r="K28" s="152" t="s">
        <v>233</v>
      </c>
      <c r="L28" s="149" t="s">
        <v>144</v>
      </c>
      <c r="M28" s="149" t="s">
        <v>144</v>
      </c>
      <c r="N28" s="149" t="s">
        <v>144</v>
      </c>
      <c r="O28" s="149" t="s">
        <v>142</v>
      </c>
      <c r="P28" s="150" t="s">
        <v>152</v>
      </c>
      <c r="Q28" s="150" t="s">
        <v>153</v>
      </c>
      <c r="R28" s="150" t="s">
        <v>153</v>
      </c>
      <c r="S28" s="150">
        <v>2241</v>
      </c>
      <c r="T28" s="153">
        <v>2268</v>
      </c>
    </row>
    <row r="29" spans="2:20" x14ac:dyDescent="0.25">
      <c r="K29" s="149" t="s">
        <v>233</v>
      </c>
      <c r="L29" s="149" t="s">
        <v>234</v>
      </c>
      <c r="M29" s="149" t="s">
        <v>234</v>
      </c>
      <c r="N29" s="149" t="s">
        <v>234</v>
      </c>
      <c r="O29" s="149" t="s">
        <v>142</v>
      </c>
      <c r="P29" s="150" t="s">
        <v>152</v>
      </c>
      <c r="Q29" s="150" t="s">
        <v>153</v>
      </c>
      <c r="R29" s="150" t="s">
        <v>153</v>
      </c>
      <c r="S29" s="150">
        <v>2225</v>
      </c>
      <c r="T29" s="150">
        <v>2248</v>
      </c>
    </row>
    <row r="30" spans="2:20" x14ac:dyDescent="0.25">
      <c r="K30" s="149" t="s">
        <v>233</v>
      </c>
      <c r="L30" s="149" t="s">
        <v>235</v>
      </c>
      <c r="M30" s="149" t="s">
        <v>235</v>
      </c>
      <c r="N30" s="149" t="s">
        <v>235</v>
      </c>
      <c r="O30" s="149" t="s">
        <v>142</v>
      </c>
      <c r="P30" s="150" t="s">
        <v>152</v>
      </c>
      <c r="Q30" s="150" t="s">
        <v>153</v>
      </c>
      <c r="R30" s="150" t="s">
        <v>153</v>
      </c>
      <c r="S30" s="150">
        <v>16</v>
      </c>
      <c r="T30" s="150">
        <v>19</v>
      </c>
    </row>
    <row r="31" spans="2:20" x14ac:dyDescent="0.25">
      <c r="K31" s="152" t="s">
        <v>141</v>
      </c>
      <c r="L31" s="149" t="s">
        <v>144</v>
      </c>
      <c r="M31" s="149" t="s">
        <v>144</v>
      </c>
      <c r="N31" s="149" t="s">
        <v>144</v>
      </c>
      <c r="O31" s="149" t="s">
        <v>142</v>
      </c>
      <c r="P31" s="150" t="s">
        <v>152</v>
      </c>
      <c r="Q31" s="150" t="s">
        <v>153</v>
      </c>
      <c r="R31" s="150" t="s">
        <v>153</v>
      </c>
      <c r="S31" s="150">
        <v>1976</v>
      </c>
      <c r="T31" s="153">
        <v>1979</v>
      </c>
    </row>
    <row r="32" spans="2:20" x14ac:dyDescent="0.25">
      <c r="K32" s="149" t="s">
        <v>141</v>
      </c>
      <c r="L32" s="149" t="s">
        <v>140</v>
      </c>
      <c r="M32" s="149" t="s">
        <v>140</v>
      </c>
      <c r="N32" s="149" t="s">
        <v>140</v>
      </c>
      <c r="O32" s="149" t="s">
        <v>142</v>
      </c>
      <c r="P32" s="150" t="s">
        <v>152</v>
      </c>
      <c r="Q32" s="150" t="s">
        <v>153</v>
      </c>
      <c r="R32" s="150" t="s">
        <v>153</v>
      </c>
      <c r="S32" s="150">
        <v>825</v>
      </c>
      <c r="T32" s="151">
        <v>795</v>
      </c>
    </row>
    <row r="33" spans="11:20" x14ac:dyDescent="0.25">
      <c r="K33" s="149" t="s">
        <v>141</v>
      </c>
      <c r="L33" s="149" t="s">
        <v>143</v>
      </c>
      <c r="M33" s="149" t="s">
        <v>144</v>
      </c>
      <c r="N33" s="149" t="s">
        <v>144</v>
      </c>
      <c r="O33" s="149" t="s">
        <v>142</v>
      </c>
      <c r="P33" s="150" t="s">
        <v>152</v>
      </c>
      <c r="Q33" s="150" t="s">
        <v>153</v>
      </c>
      <c r="R33" s="150" t="s">
        <v>153</v>
      </c>
      <c r="S33" s="150">
        <v>697</v>
      </c>
      <c r="T33" s="151">
        <v>715</v>
      </c>
    </row>
    <row r="34" spans="11:20" x14ac:dyDescent="0.25">
      <c r="K34" s="149" t="s">
        <v>141</v>
      </c>
      <c r="L34" s="149" t="s">
        <v>143</v>
      </c>
      <c r="M34" s="149" t="s">
        <v>236</v>
      </c>
      <c r="N34" s="149" t="s">
        <v>236</v>
      </c>
      <c r="O34" s="149" t="s">
        <v>142</v>
      </c>
      <c r="P34" s="150" t="s">
        <v>152</v>
      </c>
      <c r="Q34" s="150" t="s">
        <v>153</v>
      </c>
      <c r="R34" s="150" t="s">
        <v>153</v>
      </c>
      <c r="S34" s="150">
        <v>446</v>
      </c>
      <c r="T34" s="150">
        <v>460</v>
      </c>
    </row>
    <row r="35" spans="11:20" x14ac:dyDescent="0.25">
      <c r="K35" s="149" t="s">
        <v>141</v>
      </c>
      <c r="L35" s="149" t="s">
        <v>143</v>
      </c>
      <c r="M35" s="149" t="s">
        <v>237</v>
      </c>
      <c r="N35" s="149" t="s">
        <v>144</v>
      </c>
      <c r="O35" s="149" t="s">
        <v>142</v>
      </c>
      <c r="P35" s="150" t="s">
        <v>152</v>
      </c>
      <c r="Q35" s="150" t="s">
        <v>153</v>
      </c>
      <c r="R35" s="150" t="s">
        <v>153</v>
      </c>
      <c r="S35" s="150">
        <v>135</v>
      </c>
      <c r="T35" s="150">
        <v>136</v>
      </c>
    </row>
    <row r="36" spans="11:20" x14ac:dyDescent="0.25">
      <c r="K36" s="149" t="s">
        <v>141</v>
      </c>
      <c r="L36" s="149" t="s">
        <v>143</v>
      </c>
      <c r="M36" s="149" t="s">
        <v>237</v>
      </c>
      <c r="N36" s="149" t="s">
        <v>238</v>
      </c>
      <c r="O36" s="149" t="s">
        <v>142</v>
      </c>
      <c r="P36" s="150" t="s">
        <v>152</v>
      </c>
      <c r="Q36" s="150" t="s">
        <v>153</v>
      </c>
      <c r="R36" s="150" t="s">
        <v>153</v>
      </c>
      <c r="S36" s="150">
        <v>75</v>
      </c>
      <c r="T36" s="150">
        <v>76</v>
      </c>
    </row>
    <row r="37" spans="11:20" x14ac:dyDescent="0.25">
      <c r="K37" s="149" t="s">
        <v>141</v>
      </c>
      <c r="L37" s="149" t="s">
        <v>143</v>
      </c>
      <c r="M37" s="149" t="s">
        <v>237</v>
      </c>
      <c r="N37" s="149" t="s">
        <v>239</v>
      </c>
      <c r="O37" s="149" t="s">
        <v>142</v>
      </c>
      <c r="P37" s="150" t="s">
        <v>152</v>
      </c>
      <c r="Q37" s="150" t="s">
        <v>153</v>
      </c>
      <c r="R37" s="150" t="s">
        <v>153</v>
      </c>
      <c r="S37" s="150">
        <v>60</v>
      </c>
      <c r="T37" s="150">
        <v>60</v>
      </c>
    </row>
    <row r="38" spans="11:20" x14ac:dyDescent="0.25">
      <c r="K38" s="149" t="s">
        <v>141</v>
      </c>
      <c r="L38" s="149" t="s">
        <v>143</v>
      </c>
      <c r="M38" s="149" t="s">
        <v>240</v>
      </c>
      <c r="N38" s="149" t="s">
        <v>240</v>
      </c>
      <c r="O38" s="149" t="s">
        <v>142</v>
      </c>
      <c r="P38" s="150" t="s">
        <v>152</v>
      </c>
      <c r="Q38" s="150" t="s">
        <v>153</v>
      </c>
      <c r="R38" s="150" t="s">
        <v>153</v>
      </c>
      <c r="S38" s="150">
        <v>6</v>
      </c>
      <c r="T38" s="150">
        <v>5</v>
      </c>
    </row>
    <row r="39" spans="11:20" x14ac:dyDescent="0.25">
      <c r="K39" s="149" t="s">
        <v>141</v>
      </c>
      <c r="L39" s="149" t="s">
        <v>143</v>
      </c>
      <c r="M39" s="149" t="s">
        <v>241</v>
      </c>
      <c r="N39" s="149" t="s">
        <v>241</v>
      </c>
      <c r="O39" s="149" t="s">
        <v>142</v>
      </c>
      <c r="P39" s="150" t="s">
        <v>152</v>
      </c>
      <c r="Q39" s="150" t="s">
        <v>153</v>
      </c>
      <c r="R39" s="150" t="s">
        <v>153</v>
      </c>
      <c r="S39" s="150">
        <v>109</v>
      </c>
      <c r="T39" s="150">
        <v>115</v>
      </c>
    </row>
    <row r="40" spans="11:20" x14ac:dyDescent="0.25">
      <c r="K40" s="149" t="s">
        <v>141</v>
      </c>
      <c r="L40" s="154" t="s">
        <v>146</v>
      </c>
      <c r="M40" s="149" t="s">
        <v>144</v>
      </c>
      <c r="N40" s="149" t="s">
        <v>144</v>
      </c>
      <c r="O40" s="149" t="s">
        <v>142</v>
      </c>
      <c r="P40" s="150" t="s">
        <v>152</v>
      </c>
      <c r="Q40" s="150" t="s">
        <v>153</v>
      </c>
      <c r="R40" s="150" t="s">
        <v>153</v>
      </c>
      <c r="S40" s="150">
        <v>359</v>
      </c>
      <c r="T40" s="151">
        <v>377</v>
      </c>
    </row>
    <row r="41" spans="11:20" x14ac:dyDescent="0.25">
      <c r="K41" s="149" t="s">
        <v>141</v>
      </c>
      <c r="L41" s="149" t="s">
        <v>146</v>
      </c>
      <c r="M41" s="155" t="s">
        <v>242</v>
      </c>
      <c r="N41" s="149" t="s">
        <v>242</v>
      </c>
      <c r="O41" s="149" t="s">
        <v>142</v>
      </c>
      <c r="P41" s="150" t="s">
        <v>152</v>
      </c>
      <c r="Q41" s="150" t="s">
        <v>153</v>
      </c>
      <c r="R41" s="150" t="s">
        <v>153</v>
      </c>
      <c r="S41" s="150">
        <v>18</v>
      </c>
      <c r="T41" s="156">
        <v>19</v>
      </c>
    </row>
    <row r="42" spans="11:20" x14ac:dyDescent="0.25">
      <c r="K42" s="149" t="s">
        <v>141</v>
      </c>
      <c r="L42" s="149" t="s">
        <v>146</v>
      </c>
      <c r="M42" s="155" t="s">
        <v>145</v>
      </c>
      <c r="N42" s="149" t="s">
        <v>145</v>
      </c>
      <c r="O42" s="149" t="s">
        <v>142</v>
      </c>
      <c r="P42" s="150" t="s">
        <v>152</v>
      </c>
      <c r="Q42" s="150" t="s">
        <v>153</v>
      </c>
      <c r="R42" s="150" t="s">
        <v>153</v>
      </c>
      <c r="S42" s="150">
        <v>42</v>
      </c>
      <c r="T42" s="156">
        <v>43</v>
      </c>
    </row>
    <row r="43" spans="11:20" x14ac:dyDescent="0.25">
      <c r="K43" s="149" t="s">
        <v>141</v>
      </c>
      <c r="L43" s="149" t="s">
        <v>146</v>
      </c>
      <c r="M43" s="155" t="s">
        <v>243</v>
      </c>
      <c r="N43" s="149" t="s">
        <v>243</v>
      </c>
      <c r="O43" s="149" t="s">
        <v>142</v>
      </c>
      <c r="P43" s="150" t="s">
        <v>152</v>
      </c>
      <c r="Q43" s="150" t="s">
        <v>153</v>
      </c>
      <c r="R43" s="150" t="s">
        <v>153</v>
      </c>
      <c r="S43" s="150">
        <v>50</v>
      </c>
      <c r="T43" s="156">
        <v>55</v>
      </c>
    </row>
    <row r="44" spans="11:20" x14ac:dyDescent="0.25">
      <c r="K44" s="149" t="s">
        <v>141</v>
      </c>
      <c r="L44" s="149" t="s">
        <v>146</v>
      </c>
      <c r="M44" s="155" t="s">
        <v>244</v>
      </c>
      <c r="N44" s="149" t="s">
        <v>244</v>
      </c>
      <c r="O44" s="149" t="s">
        <v>142</v>
      </c>
      <c r="P44" s="150" t="s">
        <v>152</v>
      </c>
      <c r="Q44" s="150" t="s">
        <v>153</v>
      </c>
      <c r="R44" s="150" t="s">
        <v>153</v>
      </c>
      <c r="S44" s="150">
        <v>97</v>
      </c>
      <c r="T44" s="156">
        <v>101</v>
      </c>
    </row>
    <row r="45" spans="11:20" x14ac:dyDescent="0.25">
      <c r="K45" s="149" t="s">
        <v>141</v>
      </c>
      <c r="L45" s="149" t="s">
        <v>146</v>
      </c>
      <c r="M45" s="155" t="s">
        <v>245</v>
      </c>
      <c r="N45" s="149" t="s">
        <v>245</v>
      </c>
      <c r="O45" s="149" t="s">
        <v>142</v>
      </c>
      <c r="P45" s="150" t="s">
        <v>152</v>
      </c>
      <c r="Q45" s="150" t="s">
        <v>153</v>
      </c>
      <c r="R45" s="150" t="s">
        <v>153</v>
      </c>
      <c r="S45" s="150">
        <v>26</v>
      </c>
      <c r="T45" s="156">
        <v>26</v>
      </c>
    </row>
    <row r="46" spans="11:20" x14ac:dyDescent="0.25">
      <c r="K46" s="149" t="s">
        <v>141</v>
      </c>
      <c r="L46" s="149" t="s">
        <v>146</v>
      </c>
      <c r="M46" s="155" t="s">
        <v>246</v>
      </c>
      <c r="N46" s="149" t="s">
        <v>246</v>
      </c>
      <c r="O46" s="149" t="s">
        <v>142</v>
      </c>
      <c r="P46" s="150" t="s">
        <v>152</v>
      </c>
      <c r="Q46" s="150" t="s">
        <v>153</v>
      </c>
      <c r="R46" s="150" t="s">
        <v>153</v>
      </c>
      <c r="S46" s="150">
        <v>13</v>
      </c>
      <c r="T46" s="156">
        <v>14</v>
      </c>
    </row>
    <row r="47" spans="11:20" x14ac:dyDescent="0.25">
      <c r="K47" s="149" t="s">
        <v>141</v>
      </c>
      <c r="L47" s="149" t="s">
        <v>146</v>
      </c>
      <c r="M47" s="155" t="s">
        <v>247</v>
      </c>
      <c r="N47" s="149" t="s">
        <v>247</v>
      </c>
      <c r="O47" s="149" t="s">
        <v>142</v>
      </c>
      <c r="P47" s="150" t="s">
        <v>152</v>
      </c>
      <c r="Q47" s="150" t="s">
        <v>153</v>
      </c>
      <c r="R47" s="150" t="s">
        <v>153</v>
      </c>
      <c r="S47" s="150">
        <v>33</v>
      </c>
      <c r="T47" s="156">
        <v>36</v>
      </c>
    </row>
    <row r="48" spans="11:20" x14ac:dyDescent="0.25">
      <c r="K48" s="149" t="s">
        <v>141</v>
      </c>
      <c r="L48" s="149" t="s">
        <v>146</v>
      </c>
      <c r="M48" s="155" t="s">
        <v>248</v>
      </c>
      <c r="N48" s="149" t="s">
        <v>248</v>
      </c>
      <c r="O48" s="149" t="s">
        <v>142</v>
      </c>
      <c r="P48" s="150" t="s">
        <v>152</v>
      </c>
      <c r="Q48" s="150" t="s">
        <v>153</v>
      </c>
      <c r="R48" s="150" t="s">
        <v>153</v>
      </c>
      <c r="S48" s="150">
        <v>80</v>
      </c>
      <c r="T48" s="156">
        <v>83</v>
      </c>
    </row>
    <row r="49" spans="11:20" x14ac:dyDescent="0.25">
      <c r="K49" s="149" t="s">
        <v>141</v>
      </c>
      <c r="L49" s="149" t="s">
        <v>147</v>
      </c>
      <c r="M49" s="149" t="s">
        <v>147</v>
      </c>
      <c r="N49" s="149" t="s">
        <v>147</v>
      </c>
      <c r="O49" s="149" t="s">
        <v>142</v>
      </c>
      <c r="P49" s="150" t="s">
        <v>152</v>
      </c>
      <c r="Q49" s="150" t="s">
        <v>153</v>
      </c>
      <c r="R49" s="150" t="s">
        <v>153</v>
      </c>
      <c r="S49" s="150">
        <v>95</v>
      </c>
      <c r="T49" s="151">
        <v>92</v>
      </c>
    </row>
    <row r="50" spans="11:20" x14ac:dyDescent="0.25">
      <c r="K50" s="152" t="s">
        <v>249</v>
      </c>
      <c r="L50" s="149" t="s">
        <v>249</v>
      </c>
      <c r="M50" s="149" t="s">
        <v>249</v>
      </c>
      <c r="N50" s="149" t="s">
        <v>249</v>
      </c>
      <c r="O50" s="149" t="s">
        <v>142</v>
      </c>
      <c r="P50" s="150" t="s">
        <v>152</v>
      </c>
      <c r="Q50" s="150" t="s">
        <v>153</v>
      </c>
      <c r="R50" s="150" t="s">
        <v>153</v>
      </c>
      <c r="S50" s="150">
        <v>265</v>
      </c>
      <c r="T50" s="153">
        <v>289</v>
      </c>
    </row>
    <row r="51" spans="11:20" x14ac:dyDescent="0.25">
      <c r="K51" s="149" t="s">
        <v>250</v>
      </c>
      <c r="L51" s="149" t="s">
        <v>250</v>
      </c>
      <c r="M51" s="149" t="s">
        <v>250</v>
      </c>
      <c r="N51" s="149" t="s">
        <v>250</v>
      </c>
      <c r="O51" s="149" t="s">
        <v>142</v>
      </c>
      <c r="P51" s="150" t="s">
        <v>152</v>
      </c>
      <c r="Q51" s="150" t="s">
        <v>153</v>
      </c>
      <c r="R51" s="150" t="s">
        <v>153</v>
      </c>
      <c r="S51" s="150">
        <v>-15</v>
      </c>
      <c r="T51" s="150">
        <v>-6</v>
      </c>
    </row>
    <row r="52" spans="11:20" x14ac:dyDescent="0.25">
      <c r="K52" s="149" t="s">
        <v>251</v>
      </c>
      <c r="L52" s="149" t="s">
        <v>251</v>
      </c>
      <c r="M52" s="149" t="s">
        <v>251</v>
      </c>
      <c r="N52" s="149" t="s">
        <v>251</v>
      </c>
      <c r="O52" s="149" t="s">
        <v>142</v>
      </c>
      <c r="P52" s="150" t="s">
        <v>152</v>
      </c>
      <c r="Q52" s="150" t="s">
        <v>153</v>
      </c>
      <c r="R52" s="150" t="s">
        <v>153</v>
      </c>
      <c r="S52" s="150">
        <v>0</v>
      </c>
      <c r="T52" s="150">
        <v>0</v>
      </c>
    </row>
    <row r="53" spans="11:20" x14ac:dyDescent="0.25">
      <c r="K53" s="149" t="s">
        <v>252</v>
      </c>
      <c r="L53" s="149" t="s">
        <v>252</v>
      </c>
      <c r="M53" s="149" t="s">
        <v>252</v>
      </c>
      <c r="N53" s="149" t="s">
        <v>252</v>
      </c>
      <c r="O53" s="149" t="s">
        <v>142</v>
      </c>
      <c r="P53" s="150" t="s">
        <v>152</v>
      </c>
      <c r="Q53" s="150" t="s">
        <v>153</v>
      </c>
      <c r="R53" s="150" t="s">
        <v>153</v>
      </c>
      <c r="S53" s="150">
        <v>3</v>
      </c>
      <c r="T53" s="150">
        <v>0</v>
      </c>
    </row>
    <row r="54" spans="11:20" x14ac:dyDescent="0.25">
      <c r="K54" s="149" t="s">
        <v>253</v>
      </c>
      <c r="L54" s="149" t="s">
        <v>253</v>
      </c>
      <c r="M54" s="149" t="s">
        <v>253</v>
      </c>
      <c r="N54" s="149" t="s">
        <v>253</v>
      </c>
      <c r="O54" s="149" t="s">
        <v>142</v>
      </c>
      <c r="P54" s="150" t="s">
        <v>152</v>
      </c>
      <c r="Q54" s="150" t="s">
        <v>153</v>
      </c>
      <c r="R54" s="150" t="s">
        <v>153</v>
      </c>
      <c r="S54" s="150">
        <v>252</v>
      </c>
      <c r="T54" s="150">
        <v>282</v>
      </c>
    </row>
    <row r="58" spans="11:20" x14ac:dyDescent="0.25">
      <c r="K58" s="99" t="s">
        <v>9</v>
      </c>
      <c r="L58" s="99" t="s">
        <v>9</v>
      </c>
      <c r="M58" s="99" t="s">
        <v>9</v>
      </c>
      <c r="N58" s="99" t="s">
        <v>9</v>
      </c>
      <c r="O58" s="99" t="s">
        <v>5</v>
      </c>
      <c r="P58" s="99" t="s">
        <v>87</v>
      </c>
      <c r="Q58" s="99" t="s">
        <v>88</v>
      </c>
      <c r="R58" s="99" t="s">
        <v>93</v>
      </c>
      <c r="S58" s="99" t="s">
        <v>94</v>
      </c>
    </row>
    <row r="59" spans="11:20" x14ac:dyDescent="0.25">
      <c r="K59" s="99" t="s">
        <v>136</v>
      </c>
      <c r="L59" s="99" t="s">
        <v>137</v>
      </c>
      <c r="M59" s="99" t="s">
        <v>138</v>
      </c>
      <c r="N59" s="99" t="s">
        <v>232</v>
      </c>
      <c r="O59" s="99" t="s">
        <v>597</v>
      </c>
      <c r="P59" s="99" t="s">
        <v>28</v>
      </c>
      <c r="Q59" s="99" t="s">
        <v>28</v>
      </c>
      <c r="R59" s="99" t="s">
        <v>28</v>
      </c>
      <c r="S59" s="99" t="s">
        <v>28</v>
      </c>
    </row>
    <row r="60" spans="11:20" x14ac:dyDescent="0.25">
      <c r="K60" s="99" t="s">
        <v>149</v>
      </c>
      <c r="L60" s="99" t="s">
        <v>150</v>
      </c>
      <c r="M60" s="99" t="s">
        <v>150</v>
      </c>
      <c r="N60" s="99" t="s">
        <v>150</v>
      </c>
      <c r="O60" s="99" t="s">
        <v>151</v>
      </c>
      <c r="P60" s="100">
        <v>17.7</v>
      </c>
      <c r="Q60" s="100">
        <v>17.8</v>
      </c>
      <c r="R60" s="100">
        <v>18.3</v>
      </c>
      <c r="S60" s="100">
        <v>18.5</v>
      </c>
    </row>
    <row r="61" spans="11:20" x14ac:dyDescent="0.25">
      <c r="K61" s="99" t="s">
        <v>149</v>
      </c>
      <c r="L61" s="99" t="s">
        <v>154</v>
      </c>
      <c r="M61" s="99" t="s">
        <v>154</v>
      </c>
      <c r="N61" s="99" t="s">
        <v>154</v>
      </c>
      <c r="O61" s="99" t="s">
        <v>151</v>
      </c>
      <c r="P61" s="100">
        <v>28.9</v>
      </c>
      <c r="Q61" s="100">
        <v>29.9</v>
      </c>
      <c r="R61" s="100">
        <v>31.1</v>
      </c>
      <c r="S61" s="100">
        <v>32.4</v>
      </c>
    </row>
    <row r="62" spans="11:20" x14ac:dyDescent="0.25">
      <c r="K62" s="99" t="s">
        <v>155</v>
      </c>
      <c r="L62" s="99" t="s">
        <v>150</v>
      </c>
      <c r="M62" s="99" t="s">
        <v>150</v>
      </c>
      <c r="N62" s="99" t="s">
        <v>150</v>
      </c>
      <c r="O62" s="99" t="s">
        <v>151</v>
      </c>
      <c r="P62" s="100">
        <v>15.5</v>
      </c>
      <c r="Q62" s="100">
        <v>15.6</v>
      </c>
      <c r="R62" s="100">
        <v>15</v>
      </c>
      <c r="S62" s="100">
        <v>15.1</v>
      </c>
    </row>
    <row r="63" spans="11:20" x14ac:dyDescent="0.25">
      <c r="K63" s="99" t="s">
        <v>155</v>
      </c>
      <c r="L63" s="99" t="s">
        <v>154</v>
      </c>
      <c r="M63" s="99" t="s">
        <v>154</v>
      </c>
      <c r="N63" s="99" t="s">
        <v>154</v>
      </c>
      <c r="O63" s="99" t="s">
        <v>151</v>
      </c>
      <c r="P63" s="100">
        <v>24.7</v>
      </c>
      <c r="Q63" s="100">
        <v>25.6</v>
      </c>
      <c r="R63" s="100">
        <v>25.9</v>
      </c>
      <c r="S63" s="100">
        <v>26.9</v>
      </c>
    </row>
    <row r="64" spans="11:20" x14ac:dyDescent="0.25">
      <c r="K64" s="99" t="s">
        <v>233</v>
      </c>
      <c r="L64" s="99" t="s">
        <v>144</v>
      </c>
      <c r="M64" s="99" t="s">
        <v>144</v>
      </c>
      <c r="N64" s="99" t="s">
        <v>144</v>
      </c>
      <c r="O64" s="99" t="s">
        <v>142</v>
      </c>
      <c r="P64" s="100">
        <v>2241</v>
      </c>
      <c r="Q64" s="100">
        <v>2268</v>
      </c>
      <c r="R64" s="100">
        <v>2369</v>
      </c>
      <c r="S64" s="100">
        <v>2459</v>
      </c>
    </row>
    <row r="65" spans="11:19" x14ac:dyDescent="0.25">
      <c r="K65" s="99" t="s">
        <v>233</v>
      </c>
      <c r="L65" s="99" t="s">
        <v>234</v>
      </c>
      <c r="M65" s="99" t="s">
        <v>234</v>
      </c>
      <c r="N65" s="99" t="s">
        <v>234</v>
      </c>
      <c r="O65" s="99" t="s">
        <v>142</v>
      </c>
      <c r="P65" s="100">
        <v>2225</v>
      </c>
      <c r="Q65" s="100">
        <v>2248</v>
      </c>
      <c r="R65" s="100">
        <v>2366</v>
      </c>
      <c r="S65" s="100">
        <v>2450</v>
      </c>
    </row>
    <row r="66" spans="11:19" x14ac:dyDescent="0.25">
      <c r="K66" s="99" t="s">
        <v>233</v>
      </c>
      <c r="L66" s="99" t="s">
        <v>235</v>
      </c>
      <c r="M66" s="99" t="s">
        <v>235</v>
      </c>
      <c r="N66" s="99" t="s">
        <v>235</v>
      </c>
      <c r="O66" s="99" t="s">
        <v>142</v>
      </c>
      <c r="P66" s="100">
        <v>16</v>
      </c>
      <c r="Q66" s="100">
        <v>19</v>
      </c>
      <c r="R66" s="100">
        <v>3</v>
      </c>
      <c r="S66" s="100">
        <v>9</v>
      </c>
    </row>
    <row r="67" spans="11:19" x14ac:dyDescent="0.25">
      <c r="K67" s="99" t="s">
        <v>141</v>
      </c>
      <c r="L67" s="99" t="s">
        <v>144</v>
      </c>
      <c r="M67" s="99" t="s">
        <v>144</v>
      </c>
      <c r="N67" s="99" t="s">
        <v>144</v>
      </c>
      <c r="O67" s="99" t="s">
        <v>142</v>
      </c>
      <c r="P67" s="100">
        <v>1976</v>
      </c>
      <c r="Q67" s="100">
        <v>1979</v>
      </c>
      <c r="R67" s="100">
        <v>2027</v>
      </c>
      <c r="S67" s="100">
        <v>2089</v>
      </c>
    </row>
    <row r="68" spans="11:19" x14ac:dyDescent="0.25">
      <c r="K68" s="99" t="s">
        <v>141</v>
      </c>
      <c r="L68" s="99" t="s">
        <v>140</v>
      </c>
      <c r="M68" s="99" t="s">
        <v>144</v>
      </c>
      <c r="N68" s="99" t="s">
        <v>144</v>
      </c>
      <c r="O68" s="99" t="s">
        <v>142</v>
      </c>
      <c r="P68" s="100">
        <v>825</v>
      </c>
      <c r="Q68" s="100">
        <v>795</v>
      </c>
      <c r="R68" s="100">
        <v>850</v>
      </c>
      <c r="S68" s="100">
        <v>889</v>
      </c>
    </row>
    <row r="69" spans="11:19" x14ac:dyDescent="0.25">
      <c r="K69" s="99" t="s">
        <v>141</v>
      </c>
      <c r="L69" s="99" t="s">
        <v>140</v>
      </c>
      <c r="M69" s="99" t="s">
        <v>598</v>
      </c>
      <c r="N69" s="99" t="s">
        <v>144</v>
      </c>
      <c r="O69" s="99" t="s">
        <v>142</v>
      </c>
      <c r="P69" s="100" t="s">
        <v>153</v>
      </c>
      <c r="Q69" s="100" t="s">
        <v>153</v>
      </c>
      <c r="R69" s="100" t="s">
        <v>153</v>
      </c>
      <c r="S69" s="100" t="s">
        <v>153</v>
      </c>
    </row>
    <row r="70" spans="11:19" x14ac:dyDescent="0.25">
      <c r="K70" s="99" t="s">
        <v>141</v>
      </c>
      <c r="L70" s="99" t="s">
        <v>140</v>
      </c>
      <c r="M70" s="99" t="s">
        <v>598</v>
      </c>
      <c r="N70" s="99" t="s">
        <v>599</v>
      </c>
      <c r="O70" s="99" t="s">
        <v>142</v>
      </c>
      <c r="P70" s="100" t="s">
        <v>153</v>
      </c>
      <c r="Q70" s="100" t="s">
        <v>153</v>
      </c>
      <c r="R70" s="100" t="s">
        <v>153</v>
      </c>
      <c r="S70" s="100" t="s">
        <v>153</v>
      </c>
    </row>
    <row r="71" spans="11:19" x14ac:dyDescent="0.25">
      <c r="K71" s="99" t="s">
        <v>141</v>
      </c>
      <c r="L71" s="99" t="s">
        <v>140</v>
      </c>
      <c r="M71" s="99" t="s">
        <v>598</v>
      </c>
      <c r="N71" s="99" t="s">
        <v>600</v>
      </c>
      <c r="O71" s="99" t="s">
        <v>142</v>
      </c>
      <c r="P71" s="100" t="s">
        <v>153</v>
      </c>
      <c r="Q71" s="100" t="s">
        <v>153</v>
      </c>
      <c r="R71" s="100" t="s">
        <v>153</v>
      </c>
      <c r="S71" s="100" t="s">
        <v>153</v>
      </c>
    </row>
    <row r="72" spans="11:19" x14ac:dyDescent="0.25">
      <c r="K72" s="99" t="s">
        <v>141</v>
      </c>
      <c r="L72" s="99" t="s">
        <v>140</v>
      </c>
      <c r="M72" s="99" t="s">
        <v>598</v>
      </c>
      <c r="N72" s="99" t="s">
        <v>601</v>
      </c>
      <c r="O72" s="99" t="s">
        <v>142</v>
      </c>
      <c r="P72" s="100" t="s">
        <v>153</v>
      </c>
      <c r="Q72" s="100" t="s">
        <v>153</v>
      </c>
      <c r="R72" s="100" t="s">
        <v>153</v>
      </c>
      <c r="S72" s="100" t="s">
        <v>153</v>
      </c>
    </row>
    <row r="73" spans="11:19" x14ac:dyDescent="0.25">
      <c r="K73" s="99" t="s">
        <v>141</v>
      </c>
      <c r="L73" s="99" t="s">
        <v>140</v>
      </c>
      <c r="M73" s="99" t="s">
        <v>602</v>
      </c>
      <c r="N73" s="99" t="s">
        <v>144</v>
      </c>
      <c r="O73" s="99" t="s">
        <v>142</v>
      </c>
      <c r="P73" s="100" t="s">
        <v>153</v>
      </c>
      <c r="Q73" s="100" t="s">
        <v>153</v>
      </c>
      <c r="R73" s="100" t="s">
        <v>153</v>
      </c>
      <c r="S73" s="100" t="s">
        <v>153</v>
      </c>
    </row>
    <row r="74" spans="11:19" x14ac:dyDescent="0.25">
      <c r="K74" s="99" t="s">
        <v>141</v>
      </c>
      <c r="L74" s="99" t="s">
        <v>140</v>
      </c>
      <c r="M74" s="99" t="s">
        <v>602</v>
      </c>
      <c r="N74" s="99" t="s">
        <v>603</v>
      </c>
      <c r="O74" s="99" t="s">
        <v>142</v>
      </c>
      <c r="P74" s="100" t="s">
        <v>153</v>
      </c>
      <c r="Q74" s="100" t="s">
        <v>153</v>
      </c>
      <c r="R74" s="100" t="s">
        <v>153</v>
      </c>
      <c r="S74" s="100" t="s">
        <v>153</v>
      </c>
    </row>
    <row r="75" spans="11:19" x14ac:dyDescent="0.25">
      <c r="K75" s="99" t="s">
        <v>141</v>
      </c>
      <c r="L75" s="99" t="s">
        <v>140</v>
      </c>
      <c r="M75" s="99" t="s">
        <v>602</v>
      </c>
      <c r="N75" s="99" t="s">
        <v>604</v>
      </c>
      <c r="O75" s="99" t="s">
        <v>142</v>
      </c>
      <c r="P75" s="100" t="s">
        <v>153</v>
      </c>
      <c r="Q75" s="100" t="s">
        <v>153</v>
      </c>
      <c r="R75" s="100" t="s">
        <v>153</v>
      </c>
      <c r="S75" s="100" t="s">
        <v>153</v>
      </c>
    </row>
    <row r="76" spans="11:19" x14ac:dyDescent="0.25">
      <c r="K76" s="99" t="s">
        <v>141</v>
      </c>
      <c r="L76" s="99" t="s">
        <v>140</v>
      </c>
      <c r="M76" s="99" t="s">
        <v>602</v>
      </c>
      <c r="N76" s="99" t="s">
        <v>605</v>
      </c>
      <c r="O76" s="99" t="s">
        <v>142</v>
      </c>
      <c r="P76" s="100" t="s">
        <v>153</v>
      </c>
      <c r="Q76" s="100" t="s">
        <v>153</v>
      </c>
      <c r="R76" s="100" t="s">
        <v>153</v>
      </c>
      <c r="S76" s="100" t="s">
        <v>153</v>
      </c>
    </row>
    <row r="77" spans="11:19" x14ac:dyDescent="0.25">
      <c r="K77" s="99" t="s">
        <v>141</v>
      </c>
      <c r="L77" s="99" t="s">
        <v>140</v>
      </c>
      <c r="M77" s="99" t="s">
        <v>606</v>
      </c>
      <c r="N77" s="99" t="s">
        <v>606</v>
      </c>
      <c r="O77" s="99" t="s">
        <v>142</v>
      </c>
      <c r="P77" s="100" t="s">
        <v>153</v>
      </c>
      <c r="Q77" s="100" t="s">
        <v>153</v>
      </c>
      <c r="R77" s="100" t="s">
        <v>153</v>
      </c>
      <c r="S77" s="100" t="s">
        <v>153</v>
      </c>
    </row>
    <row r="78" spans="11:19" x14ac:dyDescent="0.25">
      <c r="K78" s="99" t="s">
        <v>141</v>
      </c>
      <c r="L78" s="99" t="s">
        <v>140</v>
      </c>
      <c r="M78" s="99" t="s">
        <v>607</v>
      </c>
      <c r="N78" s="99" t="s">
        <v>607</v>
      </c>
      <c r="O78" s="99" t="s">
        <v>142</v>
      </c>
      <c r="P78" s="100" t="s">
        <v>153</v>
      </c>
      <c r="Q78" s="100" t="s">
        <v>153</v>
      </c>
      <c r="R78" s="100" t="s">
        <v>153</v>
      </c>
      <c r="S78" s="100" t="s">
        <v>153</v>
      </c>
    </row>
    <row r="79" spans="11:19" x14ac:dyDescent="0.25">
      <c r="K79" s="99" t="s">
        <v>141</v>
      </c>
      <c r="L79" s="99" t="s">
        <v>143</v>
      </c>
      <c r="M79" s="99" t="s">
        <v>144</v>
      </c>
      <c r="N79" s="99" t="s">
        <v>144</v>
      </c>
      <c r="O79" s="99" t="s">
        <v>142</v>
      </c>
      <c r="P79" s="100">
        <v>697</v>
      </c>
      <c r="Q79" s="100">
        <v>715</v>
      </c>
      <c r="R79" s="100">
        <v>724</v>
      </c>
      <c r="S79" s="100">
        <v>739</v>
      </c>
    </row>
    <row r="80" spans="11:19" x14ac:dyDescent="0.25">
      <c r="K80" s="99" t="s">
        <v>141</v>
      </c>
      <c r="L80" s="99" t="s">
        <v>143</v>
      </c>
      <c r="M80" s="99" t="s">
        <v>236</v>
      </c>
      <c r="N80" s="99" t="s">
        <v>236</v>
      </c>
      <c r="O80" s="99" t="s">
        <v>142</v>
      </c>
      <c r="P80" s="100">
        <v>446</v>
      </c>
      <c r="Q80" s="100">
        <v>460</v>
      </c>
      <c r="R80" s="100">
        <v>464</v>
      </c>
      <c r="S80" s="100">
        <v>474</v>
      </c>
    </row>
    <row r="81" spans="11:19" x14ac:dyDescent="0.25">
      <c r="K81" s="99" t="s">
        <v>141</v>
      </c>
      <c r="L81" s="99" t="s">
        <v>143</v>
      </c>
      <c r="M81" s="99" t="s">
        <v>237</v>
      </c>
      <c r="N81" s="99" t="s">
        <v>144</v>
      </c>
      <c r="O81" s="99" t="s">
        <v>142</v>
      </c>
      <c r="P81" s="100">
        <v>135</v>
      </c>
      <c r="Q81" s="100">
        <v>136</v>
      </c>
      <c r="R81" s="100">
        <v>129</v>
      </c>
      <c r="S81" s="100">
        <v>130</v>
      </c>
    </row>
    <row r="82" spans="11:19" x14ac:dyDescent="0.25">
      <c r="K82" s="99" t="s">
        <v>141</v>
      </c>
      <c r="L82" s="99" t="s">
        <v>143</v>
      </c>
      <c r="M82" s="99" t="s">
        <v>237</v>
      </c>
      <c r="N82" s="99" t="s">
        <v>238</v>
      </c>
      <c r="O82" s="99" t="s">
        <v>142</v>
      </c>
      <c r="P82" s="100">
        <v>75</v>
      </c>
      <c r="Q82" s="100">
        <v>76</v>
      </c>
      <c r="R82" s="100">
        <v>82</v>
      </c>
      <c r="S82" s="100">
        <v>79</v>
      </c>
    </row>
    <row r="83" spans="11:19" x14ac:dyDescent="0.25">
      <c r="K83" s="99" t="s">
        <v>141</v>
      </c>
      <c r="L83" s="99" t="s">
        <v>143</v>
      </c>
      <c r="M83" s="99" t="s">
        <v>237</v>
      </c>
      <c r="N83" s="99" t="s">
        <v>239</v>
      </c>
      <c r="O83" s="99" t="s">
        <v>142</v>
      </c>
      <c r="P83" s="100">
        <v>60</v>
      </c>
      <c r="Q83" s="100">
        <v>60</v>
      </c>
      <c r="R83" s="100">
        <v>47</v>
      </c>
      <c r="S83" s="100">
        <v>51</v>
      </c>
    </row>
    <row r="84" spans="11:19" x14ac:dyDescent="0.25">
      <c r="K84" s="99" t="s">
        <v>141</v>
      </c>
      <c r="L84" s="99" t="s">
        <v>143</v>
      </c>
      <c r="M84" s="99" t="s">
        <v>240</v>
      </c>
      <c r="N84" s="99" t="s">
        <v>240</v>
      </c>
      <c r="O84" s="99" t="s">
        <v>142</v>
      </c>
      <c r="P84" s="100">
        <v>6</v>
      </c>
      <c r="Q84" s="100">
        <v>5</v>
      </c>
      <c r="R84" s="100">
        <v>6</v>
      </c>
      <c r="S84" s="100">
        <v>6</v>
      </c>
    </row>
    <row r="85" spans="11:19" x14ac:dyDescent="0.25">
      <c r="K85" s="99" t="s">
        <v>141</v>
      </c>
      <c r="L85" s="99" t="s">
        <v>143</v>
      </c>
      <c r="M85" s="99" t="s">
        <v>241</v>
      </c>
      <c r="N85" s="99" t="s">
        <v>241</v>
      </c>
      <c r="O85" s="99" t="s">
        <v>142</v>
      </c>
      <c r="P85" s="100">
        <v>109</v>
      </c>
      <c r="Q85" s="100">
        <v>115</v>
      </c>
      <c r="R85" s="100">
        <v>126</v>
      </c>
      <c r="S85" s="100">
        <v>129</v>
      </c>
    </row>
    <row r="86" spans="11:19" x14ac:dyDescent="0.25">
      <c r="K86" s="99" t="s">
        <v>141</v>
      </c>
      <c r="L86" s="99" t="s">
        <v>146</v>
      </c>
      <c r="M86" s="99" t="s">
        <v>144</v>
      </c>
      <c r="N86" s="99" t="s">
        <v>144</v>
      </c>
      <c r="O86" s="99" t="s">
        <v>142</v>
      </c>
      <c r="P86" s="100">
        <v>359</v>
      </c>
      <c r="Q86" s="100">
        <v>377</v>
      </c>
      <c r="R86" s="100">
        <v>369</v>
      </c>
      <c r="S86" s="100">
        <v>379</v>
      </c>
    </row>
    <row r="87" spans="11:19" x14ac:dyDescent="0.25">
      <c r="K87" s="99" t="s">
        <v>141</v>
      </c>
      <c r="L87" s="99" t="s">
        <v>146</v>
      </c>
      <c r="M87" s="99" t="s">
        <v>242</v>
      </c>
      <c r="N87" s="99" t="s">
        <v>242</v>
      </c>
      <c r="O87" s="99" t="s">
        <v>142</v>
      </c>
      <c r="P87" s="100">
        <v>18</v>
      </c>
      <c r="Q87" s="100">
        <v>19</v>
      </c>
      <c r="R87" s="100">
        <v>20</v>
      </c>
      <c r="S87" s="100">
        <v>21</v>
      </c>
    </row>
    <row r="88" spans="11:19" x14ac:dyDescent="0.25">
      <c r="K88" s="99" t="s">
        <v>141</v>
      </c>
      <c r="L88" s="99" t="s">
        <v>146</v>
      </c>
      <c r="M88" s="99" t="s">
        <v>145</v>
      </c>
      <c r="N88" s="99" t="s">
        <v>145</v>
      </c>
      <c r="O88" s="99" t="s">
        <v>142</v>
      </c>
      <c r="P88" s="100">
        <v>42</v>
      </c>
      <c r="Q88" s="100">
        <v>43</v>
      </c>
      <c r="R88" s="100">
        <v>41</v>
      </c>
      <c r="S88" s="100">
        <v>40</v>
      </c>
    </row>
    <row r="89" spans="11:19" x14ac:dyDescent="0.25">
      <c r="K89" s="99" t="s">
        <v>141</v>
      </c>
      <c r="L89" s="99" t="s">
        <v>146</v>
      </c>
      <c r="M89" s="99" t="s">
        <v>243</v>
      </c>
      <c r="N89" s="99" t="s">
        <v>243</v>
      </c>
      <c r="O89" s="99" t="s">
        <v>142</v>
      </c>
      <c r="P89" s="100">
        <v>50</v>
      </c>
      <c r="Q89" s="100">
        <v>55</v>
      </c>
      <c r="R89" s="100">
        <v>55</v>
      </c>
      <c r="S89" s="100">
        <v>62</v>
      </c>
    </row>
    <row r="90" spans="11:19" x14ac:dyDescent="0.25">
      <c r="K90" s="99" t="s">
        <v>141</v>
      </c>
      <c r="L90" s="99" t="s">
        <v>146</v>
      </c>
      <c r="M90" s="99" t="s">
        <v>244</v>
      </c>
      <c r="N90" s="99" t="s">
        <v>244</v>
      </c>
      <c r="O90" s="99" t="s">
        <v>142</v>
      </c>
      <c r="P90" s="100">
        <v>97</v>
      </c>
      <c r="Q90" s="100">
        <v>101</v>
      </c>
      <c r="R90" s="100">
        <v>104</v>
      </c>
      <c r="S90" s="100">
        <v>106</v>
      </c>
    </row>
    <row r="91" spans="11:19" x14ac:dyDescent="0.25">
      <c r="K91" s="99" t="s">
        <v>141</v>
      </c>
      <c r="L91" s="99" t="s">
        <v>146</v>
      </c>
      <c r="M91" s="99" t="s">
        <v>245</v>
      </c>
      <c r="N91" s="99" t="s">
        <v>245</v>
      </c>
      <c r="O91" s="99" t="s">
        <v>142</v>
      </c>
      <c r="P91" s="100">
        <v>26</v>
      </c>
      <c r="Q91" s="100">
        <v>26</v>
      </c>
      <c r="R91" s="100">
        <v>25</v>
      </c>
      <c r="S91" s="100">
        <v>26</v>
      </c>
    </row>
    <row r="92" spans="11:19" x14ac:dyDescent="0.25">
      <c r="K92" s="99" t="s">
        <v>141</v>
      </c>
      <c r="L92" s="99" t="s">
        <v>146</v>
      </c>
      <c r="M92" s="99" t="s">
        <v>246</v>
      </c>
      <c r="N92" s="99" t="s">
        <v>246</v>
      </c>
      <c r="O92" s="99" t="s">
        <v>142</v>
      </c>
      <c r="P92" s="100">
        <v>13</v>
      </c>
      <c r="Q92" s="100">
        <v>14</v>
      </c>
      <c r="R92" s="100">
        <v>13</v>
      </c>
      <c r="S92" s="100">
        <v>14</v>
      </c>
    </row>
    <row r="93" spans="11:19" x14ac:dyDescent="0.25">
      <c r="K93" s="99" t="s">
        <v>141</v>
      </c>
      <c r="L93" s="99" t="s">
        <v>146</v>
      </c>
      <c r="M93" s="99" t="s">
        <v>247</v>
      </c>
      <c r="N93" s="99" t="s">
        <v>247</v>
      </c>
      <c r="O93" s="99" t="s">
        <v>142</v>
      </c>
      <c r="P93" s="100">
        <v>33</v>
      </c>
      <c r="Q93" s="100">
        <v>36</v>
      </c>
      <c r="R93" s="100">
        <v>35</v>
      </c>
      <c r="S93" s="100">
        <v>37</v>
      </c>
    </row>
    <row r="94" spans="11:19" x14ac:dyDescent="0.25">
      <c r="K94" s="99" t="s">
        <v>141</v>
      </c>
      <c r="L94" s="99" t="s">
        <v>146</v>
      </c>
      <c r="M94" s="99" t="s">
        <v>248</v>
      </c>
      <c r="N94" s="99" t="s">
        <v>248</v>
      </c>
      <c r="O94" s="99" t="s">
        <v>142</v>
      </c>
      <c r="P94" s="100">
        <v>80</v>
      </c>
      <c r="Q94" s="100">
        <v>83</v>
      </c>
      <c r="R94" s="100">
        <v>75</v>
      </c>
      <c r="S94" s="100">
        <v>74</v>
      </c>
    </row>
    <row r="95" spans="11:19" x14ac:dyDescent="0.25">
      <c r="K95" s="99" t="s">
        <v>141</v>
      </c>
      <c r="L95" s="99" t="s">
        <v>147</v>
      </c>
      <c r="M95" s="99" t="s">
        <v>147</v>
      </c>
      <c r="N95" s="99" t="s">
        <v>147</v>
      </c>
      <c r="O95" s="99" t="s">
        <v>142</v>
      </c>
      <c r="P95" s="100">
        <v>95</v>
      </c>
      <c r="Q95" s="100">
        <v>92</v>
      </c>
      <c r="R95" s="100">
        <v>84</v>
      </c>
      <c r="S95" s="100">
        <v>82</v>
      </c>
    </row>
    <row r="96" spans="11:19" x14ac:dyDescent="0.25">
      <c r="K96" s="99" t="s">
        <v>249</v>
      </c>
      <c r="L96" s="99" t="s">
        <v>249</v>
      </c>
      <c r="M96" s="99" t="s">
        <v>249</v>
      </c>
      <c r="N96" s="99" t="s">
        <v>249</v>
      </c>
      <c r="O96" s="99" t="s">
        <v>142</v>
      </c>
      <c r="P96" s="100">
        <v>265</v>
      </c>
      <c r="Q96" s="100">
        <v>289</v>
      </c>
      <c r="R96" s="100">
        <v>342</v>
      </c>
      <c r="S96" s="100">
        <v>370</v>
      </c>
    </row>
    <row r="97" spans="11:19" x14ac:dyDescent="0.25">
      <c r="K97" s="99" t="s">
        <v>250</v>
      </c>
      <c r="L97" s="99" t="s">
        <v>250</v>
      </c>
      <c r="M97" s="99" t="s">
        <v>250</v>
      </c>
      <c r="N97" s="99" t="s">
        <v>250</v>
      </c>
      <c r="O97" s="99" t="s">
        <v>142</v>
      </c>
      <c r="P97" s="100">
        <v>-15</v>
      </c>
      <c r="Q97" s="100">
        <v>-6</v>
      </c>
      <c r="R97" s="100">
        <v>-8</v>
      </c>
      <c r="S97" s="100">
        <v>-8</v>
      </c>
    </row>
    <row r="98" spans="11:19" x14ac:dyDescent="0.25">
      <c r="K98" s="99" t="s">
        <v>251</v>
      </c>
      <c r="L98" s="99" t="s">
        <v>251</v>
      </c>
      <c r="M98" s="99" t="s">
        <v>251</v>
      </c>
      <c r="N98" s="99" t="s">
        <v>251</v>
      </c>
      <c r="O98" s="99" t="s">
        <v>142</v>
      </c>
      <c r="P98" s="100">
        <v>0</v>
      </c>
      <c r="Q98" s="100">
        <v>0</v>
      </c>
      <c r="R98" s="100">
        <v>0</v>
      </c>
      <c r="S98" s="100">
        <v>-1</v>
      </c>
    </row>
    <row r="99" spans="11:19" x14ac:dyDescent="0.25">
      <c r="K99" s="99" t="s">
        <v>252</v>
      </c>
      <c r="L99" s="99" t="s">
        <v>252</v>
      </c>
      <c r="M99" s="99" t="s">
        <v>252</v>
      </c>
      <c r="N99" s="99" t="s">
        <v>252</v>
      </c>
      <c r="O99" s="99" t="s">
        <v>142</v>
      </c>
      <c r="P99" s="100">
        <v>3</v>
      </c>
      <c r="Q99" s="100">
        <v>0</v>
      </c>
      <c r="R99" s="100">
        <v>5</v>
      </c>
      <c r="S99" s="100">
        <v>5</v>
      </c>
    </row>
    <row r="100" spans="11:19" x14ac:dyDescent="0.25">
      <c r="K100" s="99" t="s">
        <v>253</v>
      </c>
      <c r="L100" s="99" t="s">
        <v>253</v>
      </c>
      <c r="M100" s="99" t="s">
        <v>253</v>
      </c>
      <c r="N100" s="99" t="s">
        <v>253</v>
      </c>
      <c r="O100" s="99" t="s">
        <v>142</v>
      </c>
      <c r="P100" s="100">
        <v>252</v>
      </c>
      <c r="Q100" s="100">
        <v>282</v>
      </c>
      <c r="R100" s="100">
        <v>339</v>
      </c>
      <c r="S100" s="100">
        <v>366</v>
      </c>
    </row>
  </sheetData>
  <hyperlinks>
    <hyperlink ref="K1" display="Dienstverlening; arbeids- en financiële gegevens, per branche, SBI 2008"/>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8:R884"/>
  <sheetViews>
    <sheetView workbookViewId="0">
      <selection activeCell="H12" sqref="H12"/>
    </sheetView>
  </sheetViews>
  <sheetFormatPr defaultColWidth="9.1796875" defaultRowHeight="12.5" x14ac:dyDescent="0.25"/>
  <cols>
    <col min="1" max="1" width="9.1796875" style="11" customWidth="1"/>
    <col min="2" max="3" width="10.54296875" style="11" bestFit="1" customWidth="1"/>
    <col min="4" max="16384" width="9.1796875" style="11"/>
  </cols>
  <sheetData>
    <row r="28" spans="9:13" x14ac:dyDescent="0.25">
      <c r="I28" s="7" t="s">
        <v>1004</v>
      </c>
    </row>
    <row r="29" spans="9:13" x14ac:dyDescent="0.25">
      <c r="I29" s="99" t="s">
        <v>5</v>
      </c>
      <c r="J29" s="99">
        <v>2012</v>
      </c>
      <c r="K29" s="99">
        <v>2017</v>
      </c>
    </row>
    <row r="30" spans="9:13" x14ac:dyDescent="0.25">
      <c r="I30" s="99" t="s">
        <v>634</v>
      </c>
      <c r="J30" s="157">
        <f t="shared" ref="J30:K39" si="0">J46/1000</f>
        <v>17.273</v>
      </c>
      <c r="K30" s="157">
        <f t="shared" si="0"/>
        <v>23.367999999999999</v>
      </c>
      <c r="L30" s="158">
        <f t="shared" ref="L30:L39" si="1">K30/J30-1</f>
        <v>0.35286284953395475</v>
      </c>
      <c r="M30" s="159"/>
    </row>
    <row r="31" spans="9:13" x14ac:dyDescent="0.25">
      <c r="I31" s="99" t="s">
        <v>676</v>
      </c>
      <c r="J31" s="157">
        <f t="shared" si="0"/>
        <v>20.116</v>
      </c>
      <c r="K31" s="157">
        <f t="shared" si="0"/>
        <v>24.236999999999998</v>
      </c>
      <c r="L31" s="158">
        <f t="shared" si="1"/>
        <v>0.2048618015510042</v>
      </c>
      <c r="M31" s="159"/>
    </row>
    <row r="32" spans="9:13" x14ac:dyDescent="0.25">
      <c r="I32" s="99" t="s">
        <v>825</v>
      </c>
      <c r="J32" s="157">
        <f t="shared" si="0"/>
        <v>24.056999999999999</v>
      </c>
      <c r="K32" s="157">
        <f t="shared" si="0"/>
        <v>28.091999999999999</v>
      </c>
      <c r="L32" s="158">
        <f t="shared" si="1"/>
        <v>0.16772664920813063</v>
      </c>
      <c r="M32" s="159"/>
    </row>
    <row r="33" spans="1:18" x14ac:dyDescent="0.25">
      <c r="I33" s="99" t="s">
        <v>898</v>
      </c>
      <c r="J33" s="157">
        <f t="shared" si="0"/>
        <v>24.361999999999998</v>
      </c>
      <c r="K33" s="157">
        <f t="shared" si="0"/>
        <v>30.198</v>
      </c>
      <c r="L33" s="158">
        <f t="shared" si="1"/>
        <v>0.23955340284048932</v>
      </c>
      <c r="M33" s="159"/>
      <c r="P33" s="149"/>
      <c r="Q33" s="150"/>
      <c r="R33" s="150"/>
    </row>
    <row r="34" spans="1:18" x14ac:dyDescent="0.25">
      <c r="I34" s="99" t="s">
        <v>710</v>
      </c>
      <c r="J34" s="157">
        <f t="shared" si="0"/>
        <v>24.704999999999998</v>
      </c>
      <c r="K34" s="157">
        <f t="shared" si="0"/>
        <v>32.408000000000001</v>
      </c>
      <c r="L34" s="158">
        <f t="shared" si="1"/>
        <v>0.31179923092491402</v>
      </c>
      <c r="M34" s="159"/>
      <c r="P34" s="149"/>
      <c r="Q34" s="150"/>
      <c r="R34" s="150"/>
    </row>
    <row r="35" spans="1:18" x14ac:dyDescent="0.25">
      <c r="I35" s="99" t="s">
        <v>733</v>
      </c>
      <c r="J35" s="157">
        <f t="shared" si="0"/>
        <v>34.204999999999998</v>
      </c>
      <c r="K35" s="157">
        <f t="shared" si="0"/>
        <v>37.088000000000001</v>
      </c>
      <c r="L35" s="158">
        <f t="shared" si="1"/>
        <v>8.4285923110656524E-2</v>
      </c>
      <c r="M35" s="159"/>
      <c r="P35" s="149"/>
      <c r="Q35" s="150"/>
      <c r="R35" s="150"/>
    </row>
    <row r="36" spans="1:18" x14ac:dyDescent="0.25">
      <c r="I36" s="99" t="s">
        <v>906</v>
      </c>
      <c r="J36" s="157">
        <f t="shared" si="0"/>
        <v>45.305</v>
      </c>
      <c r="K36" s="157">
        <f t="shared" si="0"/>
        <v>51.686</v>
      </c>
      <c r="L36" s="158">
        <f t="shared" si="1"/>
        <v>0.14084538130449187</v>
      </c>
      <c r="M36" s="159"/>
      <c r="P36" s="149"/>
      <c r="Q36" s="150"/>
      <c r="R36" s="150"/>
    </row>
    <row r="37" spans="1:18" x14ac:dyDescent="0.25">
      <c r="I37" s="99" t="s">
        <v>732</v>
      </c>
      <c r="J37" s="157">
        <f t="shared" si="0"/>
        <v>58.572000000000003</v>
      </c>
      <c r="K37" s="157">
        <f t="shared" si="0"/>
        <v>66.688999999999993</v>
      </c>
      <c r="L37" s="158">
        <f t="shared" si="1"/>
        <v>0.1385815748139041</v>
      </c>
      <c r="M37" s="159"/>
      <c r="P37" s="149"/>
      <c r="Q37" s="150"/>
      <c r="R37" s="150"/>
    </row>
    <row r="38" spans="1:18" x14ac:dyDescent="0.25">
      <c r="I38" s="99" t="s">
        <v>870</v>
      </c>
      <c r="J38" s="157">
        <f t="shared" si="0"/>
        <v>68.775999999999996</v>
      </c>
      <c r="K38" s="157">
        <f t="shared" si="0"/>
        <v>74.52</v>
      </c>
      <c r="L38" s="158">
        <f t="shared" si="1"/>
        <v>8.3517506106781436E-2</v>
      </c>
      <c r="M38" s="159"/>
      <c r="P38" s="149"/>
      <c r="Q38" s="150"/>
      <c r="R38" s="150"/>
    </row>
    <row r="39" spans="1:18" x14ac:dyDescent="0.25">
      <c r="I39" s="99" t="s">
        <v>640</v>
      </c>
      <c r="J39" s="157">
        <f t="shared" si="0"/>
        <v>105.84099999999999</v>
      </c>
      <c r="K39" s="157">
        <f t="shared" si="0"/>
        <v>120.31</v>
      </c>
      <c r="L39" s="158">
        <f t="shared" si="1"/>
        <v>0.13670505758637974</v>
      </c>
      <c r="M39" s="159"/>
      <c r="P39" s="149"/>
      <c r="Q39" s="150"/>
      <c r="R39" s="150"/>
    </row>
    <row r="40" spans="1:18" ht="13" x14ac:dyDescent="0.3">
      <c r="A40" s="13"/>
      <c r="M40" s="159"/>
      <c r="P40" s="149"/>
      <c r="Q40" s="150"/>
      <c r="R40" s="150"/>
    </row>
    <row r="41" spans="1:18" x14ac:dyDescent="0.25">
      <c r="I41" s="99" t="s">
        <v>229</v>
      </c>
      <c r="J41" s="100">
        <v>1639180</v>
      </c>
      <c r="K41" s="100">
        <v>1877109</v>
      </c>
      <c r="L41" s="158">
        <f>K41/J41-1</f>
        <v>0.14515123415366227</v>
      </c>
      <c r="M41" s="159"/>
      <c r="P41" s="149"/>
      <c r="Q41" s="150"/>
      <c r="R41" s="150"/>
    </row>
    <row r="42" spans="1:18" x14ac:dyDescent="0.25">
      <c r="L42" s="160"/>
      <c r="P42" s="149"/>
      <c r="Q42" s="150"/>
      <c r="R42" s="150"/>
    </row>
    <row r="43" spans="1:18" x14ac:dyDescent="0.25">
      <c r="L43" s="87"/>
      <c r="M43" s="87"/>
      <c r="P43" s="149"/>
      <c r="Q43" s="150"/>
      <c r="R43" s="150"/>
    </row>
    <row r="44" spans="1:18" ht="13" x14ac:dyDescent="0.3">
      <c r="A44" s="11" t="s">
        <v>1144</v>
      </c>
      <c r="N44" s="13" t="s">
        <v>1003</v>
      </c>
    </row>
    <row r="45" spans="1:18" x14ac:dyDescent="0.25">
      <c r="I45" s="99" t="s">
        <v>5</v>
      </c>
      <c r="J45" s="99">
        <v>2012</v>
      </c>
      <c r="K45" s="99">
        <v>2017</v>
      </c>
    </row>
    <row r="46" spans="1:18" x14ac:dyDescent="0.25">
      <c r="I46" s="99" t="s">
        <v>634</v>
      </c>
      <c r="J46" s="100">
        <v>17273</v>
      </c>
      <c r="K46" s="100">
        <v>23368</v>
      </c>
      <c r="L46" s="161">
        <f>K46/$K$41</f>
        <v>1.2448930775996493E-2</v>
      </c>
    </row>
    <row r="47" spans="1:18" x14ac:dyDescent="0.25">
      <c r="A47" s="11" t="s">
        <v>1006</v>
      </c>
      <c r="B47" s="11" t="s">
        <v>1145</v>
      </c>
      <c r="C47" s="11" t="s">
        <v>1145</v>
      </c>
      <c r="D47" s="11" t="s">
        <v>1146</v>
      </c>
      <c r="E47" s="11" t="s">
        <v>1146</v>
      </c>
      <c r="I47" s="99" t="s">
        <v>676</v>
      </c>
      <c r="J47" s="100">
        <v>20116</v>
      </c>
      <c r="K47" s="100">
        <v>24237</v>
      </c>
      <c r="L47" s="161">
        <f t="shared" ref="L47:L55" si="2">K47/$K$41</f>
        <v>1.2911876721064147E-2</v>
      </c>
    </row>
    <row r="48" spans="1:18" x14ac:dyDescent="0.25">
      <c r="A48" s="11" t="s">
        <v>5</v>
      </c>
      <c r="B48" s="11">
        <v>2007</v>
      </c>
      <c r="C48" s="11">
        <v>2017</v>
      </c>
      <c r="D48" s="11">
        <v>2007</v>
      </c>
      <c r="E48" s="11">
        <v>2017</v>
      </c>
      <c r="I48" s="99" t="s">
        <v>825</v>
      </c>
      <c r="J48" s="100">
        <v>24057</v>
      </c>
      <c r="K48" s="100">
        <v>28092</v>
      </c>
      <c r="L48" s="161">
        <f t="shared" si="2"/>
        <v>1.4965566730541486E-2</v>
      </c>
    </row>
    <row r="49" spans="1:12" x14ac:dyDescent="0.25">
      <c r="A49" s="11" t="s">
        <v>40</v>
      </c>
      <c r="B49" s="11" t="s">
        <v>95</v>
      </c>
      <c r="C49" s="11" t="s">
        <v>95</v>
      </c>
      <c r="D49" s="11" t="s">
        <v>95</v>
      </c>
      <c r="E49" s="11" t="s">
        <v>95</v>
      </c>
      <c r="I49" s="99" t="s">
        <v>898</v>
      </c>
      <c r="J49" s="100">
        <v>24362</v>
      </c>
      <c r="K49" s="100">
        <v>30198</v>
      </c>
      <c r="L49" s="161">
        <f t="shared" si="2"/>
        <v>1.6087504774629498E-2</v>
      </c>
    </row>
    <row r="50" spans="1:12" x14ac:dyDescent="0.25">
      <c r="A50" s="11" t="s">
        <v>229</v>
      </c>
      <c r="B50" s="11">
        <v>992616</v>
      </c>
      <c r="C50" s="11">
        <v>1080500</v>
      </c>
      <c r="D50" s="11">
        <v>646564</v>
      </c>
      <c r="E50" s="11">
        <v>796609</v>
      </c>
      <c r="I50" s="99" t="s">
        <v>710</v>
      </c>
      <c r="J50" s="100">
        <v>24705</v>
      </c>
      <c r="K50" s="100">
        <v>32408</v>
      </c>
      <c r="L50" s="161">
        <f t="shared" si="2"/>
        <v>1.7264847166573706E-2</v>
      </c>
    </row>
    <row r="51" spans="1:12" x14ac:dyDescent="0.25">
      <c r="B51" s="162">
        <f>B50/(B50+D50)</f>
        <v>0.60555643675496285</v>
      </c>
      <c r="C51" s="162">
        <f>C50/(C50+E50)</f>
        <v>0.57561921017905726</v>
      </c>
      <c r="I51" s="99" t="s">
        <v>733</v>
      </c>
      <c r="J51" s="100">
        <v>34205</v>
      </c>
      <c r="K51" s="100">
        <v>37088</v>
      </c>
      <c r="L51" s="161">
        <f t="shared" si="2"/>
        <v>1.9758042820102614E-2</v>
      </c>
    </row>
    <row r="52" spans="1:12" x14ac:dyDescent="0.25">
      <c r="B52" s="11">
        <f>B50+D50</f>
        <v>1639180</v>
      </c>
      <c r="C52" s="11">
        <f>C50+E50</f>
        <v>1877109</v>
      </c>
      <c r="D52" s="11">
        <f>C52/B52-1</f>
        <v>0.14515123415366227</v>
      </c>
      <c r="I52" s="99" t="s">
        <v>906</v>
      </c>
      <c r="J52" s="100">
        <v>45305</v>
      </c>
      <c r="K52" s="100">
        <v>51686</v>
      </c>
      <c r="L52" s="161">
        <f t="shared" si="2"/>
        <v>2.7534895416302409E-2</v>
      </c>
    </row>
    <row r="53" spans="1:12" x14ac:dyDescent="0.25">
      <c r="B53" s="14">
        <f>B52/1000000</f>
        <v>1.6391800000000001</v>
      </c>
      <c r="C53" s="14">
        <f>C52/1000000</f>
        <v>1.8771089999999999</v>
      </c>
      <c r="I53" s="99" t="s">
        <v>732</v>
      </c>
      <c r="J53" s="100">
        <v>58572</v>
      </c>
      <c r="K53" s="100">
        <v>66689</v>
      </c>
      <c r="L53" s="161">
        <f t="shared" si="2"/>
        <v>3.5527505328672979E-2</v>
      </c>
    </row>
    <row r="54" spans="1:12" x14ac:dyDescent="0.25">
      <c r="I54" s="99" t="s">
        <v>870</v>
      </c>
      <c r="J54" s="100">
        <v>68776</v>
      </c>
      <c r="K54" s="100">
        <v>74520</v>
      </c>
      <c r="L54" s="161">
        <f t="shared" si="2"/>
        <v>3.9699346175421889E-2</v>
      </c>
    </row>
    <row r="55" spans="1:12" x14ac:dyDescent="0.25">
      <c r="I55" s="99" t="s">
        <v>640</v>
      </c>
      <c r="J55" s="100">
        <v>105841</v>
      </c>
      <c r="K55" s="100">
        <v>120310</v>
      </c>
      <c r="L55" s="161">
        <f t="shared" si="2"/>
        <v>6.4093241255569075E-2</v>
      </c>
    </row>
    <row r="59" spans="1:12" x14ac:dyDescent="0.25">
      <c r="A59" s="11" t="s">
        <v>5</v>
      </c>
      <c r="B59" s="11">
        <v>2012</v>
      </c>
      <c r="C59" s="11">
        <v>2012</v>
      </c>
      <c r="D59" s="11">
        <v>2017</v>
      </c>
      <c r="E59" s="11">
        <v>2017</v>
      </c>
      <c r="F59" s="11">
        <v>2012</v>
      </c>
      <c r="G59" s="11">
        <v>2017</v>
      </c>
    </row>
    <row r="60" spans="1:12" x14ac:dyDescent="0.25">
      <c r="A60" s="11" t="s">
        <v>229</v>
      </c>
      <c r="B60" s="11">
        <v>869002</v>
      </c>
      <c r="C60" s="11">
        <v>609859</v>
      </c>
      <c r="D60" s="11">
        <v>1080500</v>
      </c>
      <c r="E60" s="11">
        <v>796609</v>
      </c>
      <c r="F60" s="11">
        <f t="shared" ref="F60:F123" si="3">B60+C60</f>
        <v>1478861</v>
      </c>
      <c r="G60" s="11">
        <f t="shared" ref="G60:G123" si="4">D60+E60</f>
        <v>1877109</v>
      </c>
    </row>
    <row r="61" spans="1:12" x14ac:dyDescent="0.25">
      <c r="A61" s="11" t="s">
        <v>640</v>
      </c>
      <c r="B61" s="11">
        <v>72189</v>
      </c>
      <c r="C61" s="11">
        <v>33652</v>
      </c>
      <c r="D61" s="11">
        <v>84025</v>
      </c>
      <c r="E61" s="11">
        <v>36285</v>
      </c>
      <c r="F61" s="11">
        <f t="shared" si="3"/>
        <v>105841</v>
      </c>
      <c r="G61" s="11">
        <f t="shared" si="4"/>
        <v>120310</v>
      </c>
    </row>
    <row r="62" spans="1:12" x14ac:dyDescent="0.25">
      <c r="A62" s="11" t="s">
        <v>870</v>
      </c>
      <c r="B62" s="11">
        <v>46901</v>
      </c>
      <c r="C62" s="11">
        <v>21875</v>
      </c>
      <c r="D62" s="11">
        <v>47404</v>
      </c>
      <c r="E62" s="11">
        <v>27116</v>
      </c>
      <c r="F62" s="11">
        <f t="shared" si="3"/>
        <v>68776</v>
      </c>
      <c r="G62" s="11">
        <f t="shared" si="4"/>
        <v>74520</v>
      </c>
    </row>
    <row r="63" spans="1:12" x14ac:dyDescent="0.25">
      <c r="A63" s="11" t="s">
        <v>732</v>
      </c>
      <c r="B63" s="11">
        <v>41034</v>
      </c>
      <c r="C63" s="11">
        <v>17538</v>
      </c>
      <c r="D63" s="11">
        <v>45319</v>
      </c>
      <c r="E63" s="11">
        <v>21370</v>
      </c>
      <c r="F63" s="11">
        <f t="shared" si="3"/>
        <v>58572</v>
      </c>
      <c r="G63" s="11">
        <f t="shared" si="4"/>
        <v>66689</v>
      </c>
    </row>
    <row r="64" spans="1:12" x14ac:dyDescent="0.25">
      <c r="A64" s="11" t="s">
        <v>906</v>
      </c>
      <c r="B64" s="11">
        <v>26046</v>
      </c>
      <c r="C64" s="11">
        <v>19259</v>
      </c>
      <c r="D64" s="11">
        <v>30127</v>
      </c>
      <c r="E64" s="11">
        <v>21559</v>
      </c>
      <c r="F64" s="11">
        <f t="shared" si="3"/>
        <v>45305</v>
      </c>
      <c r="G64" s="11">
        <f t="shared" si="4"/>
        <v>51686</v>
      </c>
    </row>
    <row r="65" spans="1:7" x14ac:dyDescent="0.25">
      <c r="A65" s="11" t="s">
        <v>733</v>
      </c>
      <c r="B65" s="11">
        <v>20408</v>
      </c>
      <c r="C65" s="11">
        <v>13797</v>
      </c>
      <c r="D65" s="11">
        <v>22743</v>
      </c>
      <c r="E65" s="11">
        <v>14345</v>
      </c>
      <c r="F65" s="11">
        <f t="shared" si="3"/>
        <v>34205</v>
      </c>
      <c r="G65" s="11">
        <f t="shared" si="4"/>
        <v>37088</v>
      </c>
    </row>
    <row r="66" spans="1:7" x14ac:dyDescent="0.25">
      <c r="A66" s="11" t="s">
        <v>710</v>
      </c>
      <c r="B66" s="11">
        <v>15371</v>
      </c>
      <c r="C66" s="11">
        <v>9334</v>
      </c>
      <c r="D66" s="11">
        <v>20323</v>
      </c>
      <c r="E66" s="11">
        <v>12085</v>
      </c>
      <c r="F66" s="11">
        <f t="shared" si="3"/>
        <v>24705</v>
      </c>
      <c r="G66" s="11">
        <f t="shared" si="4"/>
        <v>32408</v>
      </c>
    </row>
    <row r="67" spans="1:7" x14ac:dyDescent="0.25">
      <c r="A67" s="11" t="s">
        <v>898</v>
      </c>
      <c r="B67" s="11">
        <v>16388</v>
      </c>
      <c r="C67" s="11">
        <v>7974</v>
      </c>
      <c r="D67" s="11">
        <v>20781</v>
      </c>
      <c r="E67" s="11">
        <v>9417</v>
      </c>
      <c r="F67" s="11">
        <f t="shared" si="3"/>
        <v>24362</v>
      </c>
      <c r="G67" s="11">
        <f t="shared" si="4"/>
        <v>30198</v>
      </c>
    </row>
    <row r="68" spans="1:7" x14ac:dyDescent="0.25">
      <c r="A68" s="11" t="s">
        <v>825</v>
      </c>
      <c r="B68" s="11">
        <v>14249</v>
      </c>
      <c r="C68" s="11">
        <v>9808</v>
      </c>
      <c r="D68" s="11">
        <v>15938</v>
      </c>
      <c r="E68" s="11">
        <v>12154</v>
      </c>
      <c r="F68" s="11">
        <f t="shared" si="3"/>
        <v>24057</v>
      </c>
      <c r="G68" s="11">
        <f t="shared" si="4"/>
        <v>28092</v>
      </c>
    </row>
    <row r="69" spans="1:7" x14ac:dyDescent="0.25">
      <c r="A69" s="11" t="s">
        <v>676</v>
      </c>
      <c r="B69" s="11">
        <v>12629</v>
      </c>
      <c r="C69" s="11">
        <v>7487</v>
      </c>
      <c r="D69" s="11">
        <v>15296</v>
      </c>
      <c r="E69" s="11">
        <v>8941</v>
      </c>
      <c r="F69" s="11">
        <f t="shared" si="3"/>
        <v>20116</v>
      </c>
      <c r="G69" s="11">
        <f t="shared" si="4"/>
        <v>24237</v>
      </c>
    </row>
    <row r="70" spans="1:7" x14ac:dyDescent="0.25">
      <c r="A70" s="11" t="s">
        <v>634</v>
      </c>
      <c r="B70" s="11">
        <v>11043</v>
      </c>
      <c r="C70" s="11">
        <v>6230</v>
      </c>
      <c r="D70" s="11">
        <v>14728</v>
      </c>
      <c r="E70" s="11">
        <v>8640</v>
      </c>
      <c r="F70" s="11">
        <f t="shared" si="3"/>
        <v>17273</v>
      </c>
      <c r="G70" s="11">
        <f t="shared" si="4"/>
        <v>23368</v>
      </c>
    </row>
    <row r="71" spans="1:7" x14ac:dyDescent="0.25">
      <c r="A71" s="11" t="s">
        <v>642</v>
      </c>
      <c r="B71" s="11">
        <v>10914</v>
      </c>
      <c r="C71" s="11">
        <v>7678</v>
      </c>
      <c r="D71" s="11">
        <v>12548</v>
      </c>
      <c r="E71" s="11">
        <v>10134</v>
      </c>
      <c r="F71" s="11">
        <f t="shared" si="3"/>
        <v>18592</v>
      </c>
      <c r="G71" s="11">
        <f t="shared" si="4"/>
        <v>22682</v>
      </c>
    </row>
    <row r="72" spans="1:7" x14ac:dyDescent="0.25">
      <c r="A72" s="11" t="s">
        <v>714</v>
      </c>
      <c r="B72" s="11">
        <v>13357</v>
      </c>
      <c r="C72" s="11">
        <v>5559</v>
      </c>
      <c r="D72" s="11">
        <v>15338</v>
      </c>
      <c r="E72" s="11">
        <v>5610</v>
      </c>
      <c r="F72" s="11">
        <f t="shared" si="3"/>
        <v>18916</v>
      </c>
      <c r="G72" s="11">
        <f t="shared" si="4"/>
        <v>20948</v>
      </c>
    </row>
    <row r="73" spans="1:7" x14ac:dyDescent="0.25">
      <c r="A73" s="11" t="s">
        <v>757</v>
      </c>
      <c r="B73" s="11">
        <v>8371</v>
      </c>
      <c r="C73" s="11">
        <v>5629</v>
      </c>
      <c r="D73" s="11">
        <v>11554</v>
      </c>
      <c r="E73" s="11">
        <v>7389</v>
      </c>
      <c r="F73" s="11">
        <f t="shared" si="3"/>
        <v>14000</v>
      </c>
      <c r="G73" s="11">
        <f t="shared" si="4"/>
        <v>18943</v>
      </c>
    </row>
    <row r="74" spans="1:7" x14ac:dyDescent="0.25">
      <c r="A74" s="11" t="s">
        <v>641</v>
      </c>
      <c r="B74" s="11">
        <v>10109</v>
      </c>
      <c r="C74" s="11">
        <v>4755</v>
      </c>
      <c r="D74" s="11">
        <v>13109</v>
      </c>
      <c r="E74" s="11">
        <v>5725</v>
      </c>
      <c r="F74" s="11">
        <f t="shared" si="3"/>
        <v>14864</v>
      </c>
      <c r="G74" s="11">
        <f t="shared" si="4"/>
        <v>18834</v>
      </c>
    </row>
    <row r="75" spans="1:7" x14ac:dyDescent="0.25">
      <c r="A75" s="11" t="s">
        <v>736</v>
      </c>
      <c r="B75" s="11">
        <v>8355</v>
      </c>
      <c r="C75" s="11">
        <v>6655</v>
      </c>
      <c r="D75" s="11">
        <v>9225</v>
      </c>
      <c r="E75" s="11">
        <v>8568</v>
      </c>
      <c r="F75" s="11">
        <f t="shared" si="3"/>
        <v>15010</v>
      </c>
      <c r="G75" s="11">
        <f t="shared" si="4"/>
        <v>17793</v>
      </c>
    </row>
    <row r="76" spans="1:7" x14ac:dyDescent="0.25">
      <c r="A76" s="11" t="s">
        <v>789</v>
      </c>
      <c r="B76" s="11">
        <v>8431</v>
      </c>
      <c r="C76" s="11">
        <v>5165</v>
      </c>
      <c r="D76" s="11">
        <v>10925</v>
      </c>
      <c r="E76" s="11">
        <v>6110</v>
      </c>
      <c r="F76" s="11">
        <f t="shared" si="3"/>
        <v>13596</v>
      </c>
      <c r="G76" s="11">
        <f t="shared" si="4"/>
        <v>17035</v>
      </c>
    </row>
    <row r="77" spans="1:7" x14ac:dyDescent="0.25">
      <c r="A77" s="11" t="s">
        <v>791</v>
      </c>
      <c r="B77" s="11">
        <v>7817</v>
      </c>
      <c r="C77" s="11">
        <v>6961</v>
      </c>
      <c r="D77" s="11">
        <v>8674</v>
      </c>
      <c r="E77" s="11">
        <v>8187</v>
      </c>
      <c r="F77" s="11">
        <f t="shared" si="3"/>
        <v>14778</v>
      </c>
      <c r="G77" s="11">
        <f t="shared" si="4"/>
        <v>16861</v>
      </c>
    </row>
    <row r="78" spans="1:7" x14ac:dyDescent="0.25">
      <c r="A78" s="11" t="s">
        <v>638</v>
      </c>
      <c r="B78" s="11">
        <v>7941</v>
      </c>
      <c r="C78" s="11">
        <v>5457</v>
      </c>
      <c r="D78" s="11">
        <v>9854</v>
      </c>
      <c r="E78" s="11">
        <v>6908</v>
      </c>
      <c r="F78" s="11">
        <f t="shared" si="3"/>
        <v>13398</v>
      </c>
      <c r="G78" s="11">
        <f t="shared" si="4"/>
        <v>16762</v>
      </c>
    </row>
    <row r="79" spans="1:7" x14ac:dyDescent="0.25">
      <c r="A79" s="11" t="s">
        <v>805</v>
      </c>
      <c r="B79" s="11">
        <v>10193</v>
      </c>
      <c r="C79" s="11">
        <v>4987</v>
      </c>
      <c r="D79" s="11">
        <v>11231</v>
      </c>
      <c r="E79" s="11">
        <v>5368</v>
      </c>
      <c r="F79" s="11">
        <f t="shared" si="3"/>
        <v>15180</v>
      </c>
      <c r="G79" s="11">
        <f t="shared" si="4"/>
        <v>16599</v>
      </c>
    </row>
    <row r="80" spans="1:7" x14ac:dyDescent="0.25">
      <c r="A80" s="11" t="s">
        <v>958</v>
      </c>
      <c r="B80" s="11">
        <v>8728</v>
      </c>
      <c r="C80" s="11">
        <v>5220</v>
      </c>
      <c r="D80" s="11">
        <v>10267</v>
      </c>
      <c r="E80" s="11">
        <v>5954</v>
      </c>
      <c r="F80" s="11">
        <f t="shared" si="3"/>
        <v>13948</v>
      </c>
      <c r="G80" s="11">
        <f t="shared" si="4"/>
        <v>16221</v>
      </c>
    </row>
    <row r="81" spans="1:7" x14ac:dyDescent="0.25">
      <c r="A81" s="11" t="s">
        <v>946</v>
      </c>
      <c r="B81" s="11">
        <v>7700</v>
      </c>
      <c r="C81" s="11">
        <v>4704</v>
      </c>
      <c r="D81" s="11">
        <v>8868</v>
      </c>
      <c r="E81" s="11">
        <v>5854</v>
      </c>
      <c r="F81" s="11">
        <f t="shared" si="3"/>
        <v>12404</v>
      </c>
      <c r="G81" s="11">
        <f t="shared" si="4"/>
        <v>14722</v>
      </c>
    </row>
    <row r="82" spans="1:7" x14ac:dyDescent="0.25">
      <c r="A82" s="11" t="s">
        <v>691</v>
      </c>
      <c r="B82" s="11">
        <v>6801</v>
      </c>
      <c r="C82" s="11">
        <v>5328</v>
      </c>
      <c r="D82" s="11">
        <v>7456</v>
      </c>
      <c r="E82" s="11">
        <v>6614</v>
      </c>
      <c r="F82" s="11">
        <f t="shared" si="3"/>
        <v>12129</v>
      </c>
      <c r="G82" s="11">
        <f t="shared" si="4"/>
        <v>14070</v>
      </c>
    </row>
    <row r="83" spans="1:7" x14ac:dyDescent="0.25">
      <c r="A83" s="11" t="s">
        <v>707</v>
      </c>
      <c r="B83" s="11">
        <v>6619</v>
      </c>
      <c r="C83" s="11">
        <v>4209</v>
      </c>
      <c r="D83" s="11">
        <v>8368</v>
      </c>
      <c r="E83" s="11">
        <v>5193</v>
      </c>
      <c r="F83" s="11">
        <f t="shared" si="3"/>
        <v>10828</v>
      </c>
      <c r="G83" s="11">
        <f t="shared" si="4"/>
        <v>13561</v>
      </c>
    </row>
    <row r="84" spans="1:7" x14ac:dyDescent="0.25">
      <c r="A84" s="11" t="s">
        <v>737</v>
      </c>
      <c r="B84" s="11">
        <v>4562</v>
      </c>
      <c r="C84" s="11">
        <v>4235</v>
      </c>
      <c r="D84" s="11">
        <v>6603</v>
      </c>
      <c r="E84" s="11">
        <v>6668</v>
      </c>
      <c r="F84" s="11">
        <f t="shared" si="3"/>
        <v>8797</v>
      </c>
      <c r="G84" s="11">
        <f t="shared" si="4"/>
        <v>13271</v>
      </c>
    </row>
    <row r="85" spans="1:7" x14ac:dyDescent="0.25">
      <c r="A85" s="11" t="s">
        <v>699</v>
      </c>
      <c r="B85" s="11">
        <v>7478</v>
      </c>
      <c r="C85" s="11">
        <v>3565</v>
      </c>
      <c r="D85" s="11">
        <v>8469</v>
      </c>
      <c r="E85" s="11">
        <v>4254</v>
      </c>
      <c r="F85" s="11">
        <f t="shared" si="3"/>
        <v>11043</v>
      </c>
      <c r="G85" s="11">
        <f t="shared" si="4"/>
        <v>12723</v>
      </c>
    </row>
    <row r="86" spans="1:7" x14ac:dyDescent="0.25">
      <c r="A86" s="11" t="s">
        <v>693</v>
      </c>
      <c r="B86" s="11">
        <v>6771</v>
      </c>
      <c r="C86" s="11">
        <v>2896</v>
      </c>
      <c r="D86" s="11">
        <v>7804</v>
      </c>
      <c r="E86" s="11">
        <v>4378</v>
      </c>
      <c r="F86" s="11">
        <f t="shared" si="3"/>
        <v>9667</v>
      </c>
      <c r="G86" s="11">
        <f t="shared" si="4"/>
        <v>12182</v>
      </c>
    </row>
    <row r="87" spans="1:7" x14ac:dyDescent="0.25">
      <c r="A87" s="11" t="s">
        <v>632</v>
      </c>
      <c r="B87" s="11">
        <v>5119</v>
      </c>
      <c r="C87" s="11">
        <v>3781</v>
      </c>
      <c r="D87" s="11">
        <v>6709</v>
      </c>
      <c r="E87" s="11">
        <v>5327</v>
      </c>
      <c r="F87" s="11">
        <f t="shared" si="3"/>
        <v>8900</v>
      </c>
      <c r="G87" s="11">
        <f t="shared" si="4"/>
        <v>12036</v>
      </c>
    </row>
    <row r="88" spans="1:7" x14ac:dyDescent="0.25">
      <c r="A88" s="11" t="s">
        <v>712</v>
      </c>
      <c r="B88" s="11">
        <v>6733</v>
      </c>
      <c r="C88" s="11">
        <v>2724</v>
      </c>
      <c r="D88" s="11">
        <v>8509</v>
      </c>
      <c r="E88" s="11">
        <v>3209</v>
      </c>
      <c r="F88" s="11">
        <f t="shared" si="3"/>
        <v>9457</v>
      </c>
      <c r="G88" s="11">
        <f t="shared" si="4"/>
        <v>11718</v>
      </c>
    </row>
    <row r="89" spans="1:7" x14ac:dyDescent="0.25">
      <c r="A89" s="11" t="s">
        <v>952</v>
      </c>
      <c r="B89" s="11">
        <v>6064</v>
      </c>
      <c r="C89" s="11">
        <v>4303</v>
      </c>
      <c r="D89" s="11">
        <v>6797</v>
      </c>
      <c r="E89" s="11">
        <v>4457</v>
      </c>
      <c r="F89" s="11">
        <f t="shared" si="3"/>
        <v>10367</v>
      </c>
      <c r="G89" s="11">
        <f t="shared" si="4"/>
        <v>11254</v>
      </c>
    </row>
    <row r="90" spans="1:7" x14ac:dyDescent="0.25">
      <c r="A90" s="11" t="s">
        <v>915</v>
      </c>
      <c r="B90" s="11">
        <v>5913</v>
      </c>
      <c r="C90" s="11">
        <v>2113</v>
      </c>
      <c r="D90" s="11">
        <v>8256</v>
      </c>
      <c r="E90" s="11">
        <v>2714</v>
      </c>
      <c r="F90" s="11">
        <f t="shared" si="3"/>
        <v>8026</v>
      </c>
      <c r="G90" s="11">
        <f t="shared" si="4"/>
        <v>10970</v>
      </c>
    </row>
    <row r="91" spans="1:7" x14ac:dyDescent="0.25">
      <c r="A91" s="11" t="s">
        <v>762</v>
      </c>
      <c r="B91" s="11">
        <v>4757</v>
      </c>
      <c r="C91" s="11">
        <v>4224</v>
      </c>
      <c r="D91" s="11">
        <v>5435</v>
      </c>
      <c r="E91" s="11">
        <v>5268</v>
      </c>
      <c r="F91" s="11">
        <f t="shared" si="3"/>
        <v>8981</v>
      </c>
      <c r="G91" s="11">
        <f t="shared" si="4"/>
        <v>10703</v>
      </c>
    </row>
    <row r="92" spans="1:7" x14ac:dyDescent="0.25">
      <c r="A92" s="11" t="s">
        <v>635</v>
      </c>
      <c r="B92" s="11">
        <v>3754</v>
      </c>
      <c r="C92" s="11">
        <v>1852</v>
      </c>
      <c r="D92" s="11">
        <v>6367</v>
      </c>
      <c r="E92" s="11">
        <v>4045</v>
      </c>
      <c r="F92" s="11">
        <f t="shared" si="3"/>
        <v>5606</v>
      </c>
      <c r="G92" s="11">
        <f t="shared" si="4"/>
        <v>10412</v>
      </c>
    </row>
    <row r="93" spans="1:7" x14ac:dyDescent="0.25">
      <c r="A93" s="11" t="s">
        <v>932</v>
      </c>
      <c r="B93" s="11">
        <v>4555</v>
      </c>
      <c r="C93" s="11">
        <v>2412</v>
      </c>
      <c r="D93" s="11">
        <v>6555</v>
      </c>
      <c r="E93" s="11">
        <v>3781</v>
      </c>
      <c r="F93" s="11">
        <f t="shared" si="3"/>
        <v>6967</v>
      </c>
      <c r="G93" s="11">
        <f t="shared" si="4"/>
        <v>10336</v>
      </c>
    </row>
    <row r="94" spans="1:7" x14ac:dyDescent="0.25">
      <c r="A94" s="11" t="s">
        <v>1308</v>
      </c>
      <c r="B94" s="11">
        <v>5589</v>
      </c>
      <c r="C94" s="11">
        <v>3990</v>
      </c>
      <c r="D94" s="11">
        <v>5749</v>
      </c>
      <c r="E94" s="11">
        <v>4563</v>
      </c>
      <c r="F94" s="11">
        <f t="shared" si="3"/>
        <v>9579</v>
      </c>
      <c r="G94" s="11">
        <f t="shared" si="4"/>
        <v>10312</v>
      </c>
    </row>
    <row r="95" spans="1:7" x14ac:dyDescent="0.25">
      <c r="A95" s="11" t="s">
        <v>639</v>
      </c>
      <c r="B95" s="11">
        <v>2989</v>
      </c>
      <c r="C95" s="11">
        <v>5187</v>
      </c>
      <c r="D95" s="11">
        <v>4083</v>
      </c>
      <c r="E95" s="11">
        <v>6079</v>
      </c>
      <c r="F95" s="11">
        <f t="shared" si="3"/>
        <v>8176</v>
      </c>
      <c r="G95" s="11">
        <f t="shared" si="4"/>
        <v>10162</v>
      </c>
    </row>
    <row r="96" spans="1:7" x14ac:dyDescent="0.25">
      <c r="A96" s="11" t="s">
        <v>878</v>
      </c>
      <c r="B96" s="11">
        <v>5942</v>
      </c>
      <c r="C96" s="11">
        <v>2846</v>
      </c>
      <c r="D96" s="11">
        <v>6141</v>
      </c>
      <c r="E96" s="11">
        <v>3359</v>
      </c>
      <c r="F96" s="11">
        <f t="shared" si="3"/>
        <v>8788</v>
      </c>
      <c r="G96" s="11">
        <f t="shared" si="4"/>
        <v>9500</v>
      </c>
    </row>
    <row r="97" spans="1:7" x14ac:dyDescent="0.25">
      <c r="A97" s="11" t="s">
        <v>846</v>
      </c>
      <c r="B97" s="11">
        <v>4617</v>
      </c>
      <c r="C97" s="11">
        <v>2077</v>
      </c>
      <c r="D97" s="11">
        <v>6516</v>
      </c>
      <c r="E97" s="11">
        <v>2845</v>
      </c>
      <c r="F97" s="11">
        <f t="shared" si="3"/>
        <v>6694</v>
      </c>
      <c r="G97" s="11">
        <f t="shared" si="4"/>
        <v>9361</v>
      </c>
    </row>
    <row r="98" spans="1:7" x14ac:dyDescent="0.25">
      <c r="A98" s="11" t="s">
        <v>754</v>
      </c>
      <c r="B98" s="11">
        <v>5708</v>
      </c>
      <c r="C98" s="11">
        <v>2374</v>
      </c>
      <c r="D98" s="11">
        <v>5969</v>
      </c>
      <c r="E98" s="11">
        <v>3301</v>
      </c>
      <c r="F98" s="11">
        <f t="shared" si="3"/>
        <v>8082</v>
      </c>
      <c r="G98" s="11">
        <f t="shared" si="4"/>
        <v>9270</v>
      </c>
    </row>
    <row r="99" spans="1:7" x14ac:dyDescent="0.25">
      <c r="A99" s="11" t="s">
        <v>756</v>
      </c>
      <c r="B99" s="11">
        <v>5067</v>
      </c>
      <c r="C99" s="11">
        <v>2560</v>
      </c>
      <c r="D99" s="11">
        <v>5790</v>
      </c>
      <c r="E99" s="11">
        <v>2996</v>
      </c>
      <c r="F99" s="11">
        <f t="shared" si="3"/>
        <v>7627</v>
      </c>
      <c r="G99" s="11">
        <f t="shared" si="4"/>
        <v>8786</v>
      </c>
    </row>
    <row r="100" spans="1:7" x14ac:dyDescent="0.25">
      <c r="A100" s="11" t="s">
        <v>892</v>
      </c>
      <c r="B100" s="11">
        <v>4477</v>
      </c>
      <c r="C100" s="11">
        <v>2065</v>
      </c>
      <c r="D100" s="11">
        <v>5880</v>
      </c>
      <c r="E100" s="11">
        <v>2863</v>
      </c>
      <c r="F100" s="11">
        <f t="shared" si="3"/>
        <v>6542</v>
      </c>
      <c r="G100" s="11">
        <f t="shared" si="4"/>
        <v>8743</v>
      </c>
    </row>
    <row r="101" spans="1:7" x14ac:dyDescent="0.25">
      <c r="A101" s="11" t="s">
        <v>633</v>
      </c>
      <c r="B101" s="11">
        <v>4527</v>
      </c>
      <c r="C101" s="11">
        <v>2062</v>
      </c>
      <c r="D101" s="11">
        <v>5850</v>
      </c>
      <c r="E101" s="11">
        <v>2866</v>
      </c>
      <c r="F101" s="11">
        <f t="shared" si="3"/>
        <v>6589</v>
      </c>
      <c r="G101" s="11">
        <f t="shared" si="4"/>
        <v>8716</v>
      </c>
    </row>
    <row r="102" spans="1:7" x14ac:dyDescent="0.25">
      <c r="A102" s="11" t="s">
        <v>794</v>
      </c>
      <c r="B102" s="11">
        <v>4573</v>
      </c>
      <c r="C102" s="11">
        <v>2384</v>
      </c>
      <c r="D102" s="11">
        <v>5628</v>
      </c>
      <c r="E102" s="11">
        <v>3020</v>
      </c>
      <c r="F102" s="11">
        <f t="shared" si="3"/>
        <v>6957</v>
      </c>
      <c r="G102" s="11">
        <f t="shared" si="4"/>
        <v>8648</v>
      </c>
    </row>
    <row r="103" spans="1:7" x14ac:dyDescent="0.25">
      <c r="A103" s="11" t="s">
        <v>731</v>
      </c>
      <c r="B103" s="11">
        <v>3846</v>
      </c>
      <c r="C103" s="11">
        <v>2076</v>
      </c>
      <c r="D103" s="11">
        <v>4753</v>
      </c>
      <c r="E103" s="11">
        <v>3792</v>
      </c>
      <c r="F103" s="11">
        <f t="shared" si="3"/>
        <v>5922</v>
      </c>
      <c r="G103" s="11">
        <f t="shared" si="4"/>
        <v>8545</v>
      </c>
    </row>
    <row r="104" spans="1:7" x14ac:dyDescent="0.25">
      <c r="A104" s="11" t="s">
        <v>643</v>
      </c>
      <c r="B104" s="11">
        <v>3952</v>
      </c>
      <c r="C104" s="11">
        <v>2331</v>
      </c>
      <c r="D104" s="11">
        <v>5070</v>
      </c>
      <c r="E104" s="11">
        <v>3416</v>
      </c>
      <c r="F104" s="11">
        <f t="shared" si="3"/>
        <v>6283</v>
      </c>
      <c r="G104" s="11">
        <f t="shared" si="4"/>
        <v>8486</v>
      </c>
    </row>
    <row r="105" spans="1:7" x14ac:dyDescent="0.25">
      <c r="A105" s="11" t="s">
        <v>874</v>
      </c>
      <c r="B105" s="11">
        <v>3298</v>
      </c>
      <c r="C105" s="11">
        <v>3532</v>
      </c>
      <c r="D105" s="11">
        <v>3885</v>
      </c>
      <c r="E105" s="11">
        <v>4028</v>
      </c>
      <c r="F105" s="11">
        <f t="shared" si="3"/>
        <v>6830</v>
      </c>
      <c r="G105" s="11">
        <f t="shared" si="4"/>
        <v>7913</v>
      </c>
    </row>
    <row r="106" spans="1:7" x14ac:dyDescent="0.25">
      <c r="A106" s="11" t="s">
        <v>950</v>
      </c>
      <c r="B106" s="11">
        <v>2434</v>
      </c>
      <c r="C106" s="11">
        <v>3352</v>
      </c>
      <c r="D106" s="11">
        <v>3217</v>
      </c>
      <c r="E106" s="11">
        <v>4651</v>
      </c>
      <c r="F106" s="11">
        <f t="shared" si="3"/>
        <v>5786</v>
      </c>
      <c r="G106" s="11">
        <f t="shared" si="4"/>
        <v>7868</v>
      </c>
    </row>
    <row r="107" spans="1:7" x14ac:dyDescent="0.25">
      <c r="A107" s="11" t="s">
        <v>1398</v>
      </c>
      <c r="D107" s="11">
        <v>5058</v>
      </c>
      <c r="E107" s="11">
        <v>2678</v>
      </c>
      <c r="F107" s="11">
        <f t="shared" si="3"/>
        <v>0</v>
      </c>
      <c r="G107" s="11">
        <f t="shared" si="4"/>
        <v>7736</v>
      </c>
    </row>
    <row r="108" spans="1:7" x14ac:dyDescent="0.25">
      <c r="A108" s="11" t="s">
        <v>826</v>
      </c>
      <c r="D108" s="11">
        <v>4134</v>
      </c>
      <c r="E108" s="11">
        <v>3397</v>
      </c>
      <c r="F108" s="11">
        <f t="shared" si="3"/>
        <v>0</v>
      </c>
      <c r="G108" s="11">
        <f t="shared" si="4"/>
        <v>7531</v>
      </c>
    </row>
    <row r="109" spans="1:7" x14ac:dyDescent="0.25">
      <c r="A109" s="11" t="s">
        <v>767</v>
      </c>
      <c r="B109" s="11">
        <v>3847</v>
      </c>
      <c r="C109" s="11">
        <v>2161</v>
      </c>
      <c r="D109" s="11">
        <v>4634</v>
      </c>
      <c r="E109" s="11">
        <v>2758</v>
      </c>
      <c r="F109" s="11">
        <f t="shared" si="3"/>
        <v>6008</v>
      </c>
      <c r="G109" s="11">
        <f t="shared" si="4"/>
        <v>7392</v>
      </c>
    </row>
    <row r="110" spans="1:7" x14ac:dyDescent="0.25">
      <c r="A110" s="11" t="s">
        <v>918</v>
      </c>
      <c r="B110" s="11">
        <v>3514</v>
      </c>
      <c r="C110" s="11">
        <v>2403</v>
      </c>
      <c r="D110" s="11">
        <v>4530</v>
      </c>
      <c r="E110" s="11">
        <v>2840</v>
      </c>
      <c r="F110" s="11">
        <f t="shared" si="3"/>
        <v>5917</v>
      </c>
      <c r="G110" s="11">
        <f t="shared" si="4"/>
        <v>7370</v>
      </c>
    </row>
    <row r="111" spans="1:7" x14ac:dyDescent="0.25">
      <c r="A111" s="11" t="s">
        <v>911</v>
      </c>
      <c r="B111" s="11">
        <v>3683</v>
      </c>
      <c r="C111" s="11">
        <v>1823</v>
      </c>
      <c r="D111" s="11">
        <v>4732</v>
      </c>
      <c r="E111" s="11">
        <v>2537</v>
      </c>
      <c r="F111" s="11">
        <f t="shared" si="3"/>
        <v>5506</v>
      </c>
      <c r="G111" s="11">
        <f t="shared" si="4"/>
        <v>7269</v>
      </c>
    </row>
    <row r="112" spans="1:7" x14ac:dyDescent="0.25">
      <c r="A112" s="11" t="s">
        <v>869</v>
      </c>
      <c r="B112" s="11">
        <v>4147</v>
      </c>
      <c r="C112" s="11">
        <v>1820</v>
      </c>
      <c r="D112" s="11">
        <v>4781</v>
      </c>
      <c r="E112" s="11">
        <v>2480</v>
      </c>
      <c r="F112" s="11">
        <f t="shared" si="3"/>
        <v>5967</v>
      </c>
      <c r="G112" s="11">
        <f t="shared" si="4"/>
        <v>7261</v>
      </c>
    </row>
    <row r="113" spans="1:7" x14ac:dyDescent="0.25">
      <c r="A113" s="11" t="s">
        <v>793</v>
      </c>
      <c r="B113" s="11">
        <v>2246</v>
      </c>
      <c r="C113" s="11">
        <v>3601</v>
      </c>
      <c r="D113" s="11">
        <v>2633</v>
      </c>
      <c r="E113" s="11">
        <v>4568</v>
      </c>
      <c r="F113" s="11">
        <f t="shared" si="3"/>
        <v>5847</v>
      </c>
      <c r="G113" s="11">
        <f t="shared" si="4"/>
        <v>7201</v>
      </c>
    </row>
    <row r="114" spans="1:7" x14ac:dyDescent="0.25">
      <c r="A114" s="11" t="s">
        <v>656</v>
      </c>
      <c r="B114" s="11">
        <v>3589</v>
      </c>
      <c r="C114" s="11">
        <v>1774</v>
      </c>
      <c r="D114" s="11">
        <v>4827</v>
      </c>
      <c r="E114" s="11">
        <v>2328</v>
      </c>
      <c r="F114" s="11">
        <f t="shared" si="3"/>
        <v>5363</v>
      </c>
      <c r="G114" s="11">
        <f t="shared" si="4"/>
        <v>7155</v>
      </c>
    </row>
    <row r="115" spans="1:7" x14ac:dyDescent="0.25">
      <c r="A115" s="11" t="s">
        <v>752</v>
      </c>
      <c r="B115" s="11">
        <v>3826</v>
      </c>
      <c r="C115" s="11">
        <v>1437</v>
      </c>
      <c r="D115" s="11">
        <v>4725</v>
      </c>
      <c r="E115" s="11">
        <v>1938</v>
      </c>
      <c r="F115" s="11">
        <f t="shared" si="3"/>
        <v>5263</v>
      </c>
      <c r="G115" s="11">
        <f t="shared" si="4"/>
        <v>6663</v>
      </c>
    </row>
    <row r="116" spans="1:7" x14ac:dyDescent="0.25">
      <c r="A116" s="11" t="s">
        <v>914</v>
      </c>
      <c r="B116" s="11">
        <v>3289</v>
      </c>
      <c r="C116" s="11">
        <v>1998</v>
      </c>
      <c r="D116" s="11">
        <v>3789</v>
      </c>
      <c r="E116" s="11">
        <v>2833</v>
      </c>
      <c r="F116" s="11">
        <f t="shared" si="3"/>
        <v>5287</v>
      </c>
      <c r="G116" s="11">
        <f t="shared" si="4"/>
        <v>6622</v>
      </c>
    </row>
    <row r="117" spans="1:7" x14ac:dyDescent="0.25">
      <c r="A117" s="11" t="s">
        <v>1474</v>
      </c>
      <c r="B117" s="11">
        <v>3381</v>
      </c>
      <c r="C117" s="11">
        <v>2342</v>
      </c>
      <c r="D117" s="11">
        <v>3826</v>
      </c>
      <c r="E117" s="11">
        <v>2773</v>
      </c>
      <c r="F117" s="11">
        <f t="shared" si="3"/>
        <v>5723</v>
      </c>
      <c r="G117" s="11">
        <f t="shared" si="4"/>
        <v>6599</v>
      </c>
    </row>
    <row r="118" spans="1:7" x14ac:dyDescent="0.25">
      <c r="A118" s="11" t="s">
        <v>648</v>
      </c>
      <c r="B118" s="11">
        <v>2411</v>
      </c>
      <c r="C118" s="11">
        <v>1455</v>
      </c>
      <c r="D118" s="11">
        <v>4135</v>
      </c>
      <c r="E118" s="11">
        <v>2352</v>
      </c>
      <c r="F118" s="11">
        <f t="shared" si="3"/>
        <v>3866</v>
      </c>
      <c r="G118" s="11">
        <f t="shared" si="4"/>
        <v>6487</v>
      </c>
    </row>
    <row r="119" spans="1:7" x14ac:dyDescent="0.25">
      <c r="A119" s="11" t="s">
        <v>866</v>
      </c>
      <c r="B119" s="11">
        <v>1278</v>
      </c>
      <c r="C119" s="11">
        <v>3053</v>
      </c>
      <c r="D119" s="11">
        <v>1667</v>
      </c>
      <c r="E119" s="11">
        <v>4799</v>
      </c>
      <c r="F119" s="11">
        <f t="shared" si="3"/>
        <v>4331</v>
      </c>
      <c r="G119" s="11">
        <f t="shared" si="4"/>
        <v>6466</v>
      </c>
    </row>
    <row r="120" spans="1:7" x14ac:dyDescent="0.25">
      <c r="A120" s="11" t="s">
        <v>739</v>
      </c>
      <c r="B120" s="11">
        <v>2716</v>
      </c>
      <c r="C120" s="11">
        <v>1355</v>
      </c>
      <c r="D120" s="11">
        <v>4281</v>
      </c>
      <c r="E120" s="11">
        <v>2176</v>
      </c>
      <c r="F120" s="11">
        <f t="shared" si="3"/>
        <v>4071</v>
      </c>
      <c r="G120" s="11">
        <f t="shared" si="4"/>
        <v>6457</v>
      </c>
    </row>
    <row r="121" spans="1:7" x14ac:dyDescent="0.25">
      <c r="A121" s="11" t="s">
        <v>696</v>
      </c>
      <c r="B121" s="11">
        <v>2762</v>
      </c>
      <c r="C121" s="11">
        <v>2054</v>
      </c>
      <c r="D121" s="11">
        <v>3790</v>
      </c>
      <c r="E121" s="11">
        <v>2665</v>
      </c>
      <c r="F121" s="11">
        <f t="shared" si="3"/>
        <v>4816</v>
      </c>
      <c r="G121" s="11">
        <f t="shared" si="4"/>
        <v>6455</v>
      </c>
    </row>
    <row r="122" spans="1:7" x14ac:dyDescent="0.25">
      <c r="A122" s="11" t="s">
        <v>765</v>
      </c>
      <c r="B122" s="11">
        <v>2833</v>
      </c>
      <c r="C122" s="11">
        <v>1408</v>
      </c>
      <c r="D122" s="11">
        <v>4375</v>
      </c>
      <c r="E122" s="11">
        <v>2066</v>
      </c>
      <c r="F122" s="11">
        <f t="shared" si="3"/>
        <v>4241</v>
      </c>
      <c r="G122" s="11">
        <f t="shared" si="4"/>
        <v>6441</v>
      </c>
    </row>
    <row r="123" spans="1:7" x14ac:dyDescent="0.25">
      <c r="A123" s="11" t="s">
        <v>822</v>
      </c>
      <c r="B123" s="11">
        <v>2075</v>
      </c>
      <c r="C123" s="11">
        <v>2715</v>
      </c>
      <c r="D123" s="11">
        <v>2752</v>
      </c>
      <c r="E123" s="11">
        <v>3684</v>
      </c>
      <c r="F123" s="11">
        <f t="shared" si="3"/>
        <v>4790</v>
      </c>
      <c r="G123" s="11">
        <f t="shared" si="4"/>
        <v>6436</v>
      </c>
    </row>
    <row r="124" spans="1:7" x14ac:dyDescent="0.25">
      <c r="A124" s="11" t="s">
        <v>749</v>
      </c>
      <c r="B124" s="11">
        <v>2182</v>
      </c>
      <c r="C124" s="11">
        <v>2212</v>
      </c>
      <c r="D124" s="11">
        <v>3046</v>
      </c>
      <c r="E124" s="11">
        <v>3368</v>
      </c>
      <c r="F124" s="11">
        <f t="shared" ref="F124:F187" si="5">B124+C124</f>
        <v>4394</v>
      </c>
      <c r="G124" s="11">
        <f t="shared" ref="G124:G187" si="6">D124+E124</f>
        <v>6414</v>
      </c>
    </row>
    <row r="125" spans="1:7" x14ac:dyDescent="0.25">
      <c r="A125" s="11" t="s">
        <v>867</v>
      </c>
      <c r="B125" s="11">
        <v>3520</v>
      </c>
      <c r="C125" s="11">
        <v>2265</v>
      </c>
      <c r="D125" s="11">
        <v>3880</v>
      </c>
      <c r="E125" s="11">
        <v>2491</v>
      </c>
      <c r="F125" s="11">
        <f t="shared" si="5"/>
        <v>5785</v>
      </c>
      <c r="G125" s="11">
        <f t="shared" si="6"/>
        <v>6371</v>
      </c>
    </row>
    <row r="126" spans="1:7" x14ac:dyDescent="0.25">
      <c r="A126" s="11" t="s">
        <v>684</v>
      </c>
      <c r="B126" s="11">
        <v>2004</v>
      </c>
      <c r="C126" s="11">
        <v>3098</v>
      </c>
      <c r="D126" s="11">
        <v>2233</v>
      </c>
      <c r="E126" s="11">
        <v>4022</v>
      </c>
      <c r="F126" s="11">
        <f t="shared" si="5"/>
        <v>5102</v>
      </c>
      <c r="G126" s="11">
        <f t="shared" si="6"/>
        <v>6255</v>
      </c>
    </row>
    <row r="127" spans="1:7" x14ac:dyDescent="0.25">
      <c r="A127" s="11" t="s">
        <v>729</v>
      </c>
      <c r="D127" s="11">
        <v>2736</v>
      </c>
      <c r="E127" s="11">
        <v>3372</v>
      </c>
      <c r="F127" s="11">
        <f t="shared" si="5"/>
        <v>0</v>
      </c>
      <c r="G127" s="11">
        <f t="shared" si="6"/>
        <v>6108</v>
      </c>
    </row>
    <row r="128" spans="1:7" x14ac:dyDescent="0.25">
      <c r="A128" s="11" t="s">
        <v>774</v>
      </c>
      <c r="B128" s="11">
        <v>2691</v>
      </c>
      <c r="C128" s="11">
        <v>1171</v>
      </c>
      <c r="D128" s="11">
        <v>4257</v>
      </c>
      <c r="E128" s="11">
        <v>1812</v>
      </c>
      <c r="F128" s="11">
        <f t="shared" si="5"/>
        <v>3862</v>
      </c>
      <c r="G128" s="11">
        <f t="shared" si="6"/>
        <v>6069</v>
      </c>
    </row>
    <row r="129" spans="1:7" x14ac:dyDescent="0.25">
      <c r="A129" s="11" t="s">
        <v>882</v>
      </c>
      <c r="B129" s="11">
        <v>2926</v>
      </c>
      <c r="C129" s="11">
        <v>1807</v>
      </c>
      <c r="D129" s="11">
        <v>3598</v>
      </c>
      <c r="E129" s="11">
        <v>2442</v>
      </c>
      <c r="F129" s="11">
        <f t="shared" si="5"/>
        <v>4733</v>
      </c>
      <c r="G129" s="11">
        <f t="shared" si="6"/>
        <v>6040</v>
      </c>
    </row>
    <row r="130" spans="1:7" x14ac:dyDescent="0.25">
      <c r="A130" s="11" t="s">
        <v>927</v>
      </c>
      <c r="B130" s="11">
        <v>2999</v>
      </c>
      <c r="C130" s="11">
        <v>2613</v>
      </c>
      <c r="D130" s="11">
        <v>3303</v>
      </c>
      <c r="E130" s="11">
        <v>2718</v>
      </c>
      <c r="F130" s="11">
        <f t="shared" si="5"/>
        <v>5612</v>
      </c>
      <c r="G130" s="11">
        <f t="shared" si="6"/>
        <v>6021</v>
      </c>
    </row>
    <row r="131" spans="1:7" x14ac:dyDescent="0.25">
      <c r="A131" s="11" t="s">
        <v>1628</v>
      </c>
      <c r="B131" s="11">
        <v>2826</v>
      </c>
      <c r="C131" s="11">
        <v>2051</v>
      </c>
      <c r="D131" s="11">
        <v>3159</v>
      </c>
      <c r="E131" s="11">
        <v>2801</v>
      </c>
      <c r="F131" s="11">
        <f t="shared" si="5"/>
        <v>4877</v>
      </c>
      <c r="G131" s="11">
        <f t="shared" si="6"/>
        <v>5960</v>
      </c>
    </row>
    <row r="132" spans="1:7" x14ac:dyDescent="0.25">
      <c r="A132" s="11" t="s">
        <v>775</v>
      </c>
      <c r="B132" s="11">
        <v>2900</v>
      </c>
      <c r="C132" s="11">
        <v>1351</v>
      </c>
      <c r="D132" s="11">
        <v>4058</v>
      </c>
      <c r="E132" s="11">
        <v>1881</v>
      </c>
      <c r="F132" s="11">
        <f t="shared" si="5"/>
        <v>4251</v>
      </c>
      <c r="G132" s="11">
        <f t="shared" si="6"/>
        <v>5939</v>
      </c>
    </row>
    <row r="133" spans="1:7" x14ac:dyDescent="0.25">
      <c r="A133" s="11" t="s">
        <v>828</v>
      </c>
      <c r="B133" s="11">
        <v>2147</v>
      </c>
      <c r="C133" s="11">
        <v>1194</v>
      </c>
      <c r="D133" s="11">
        <v>3837</v>
      </c>
      <c r="E133" s="11">
        <v>1995</v>
      </c>
      <c r="F133" s="11">
        <f t="shared" si="5"/>
        <v>3341</v>
      </c>
      <c r="G133" s="11">
        <f t="shared" si="6"/>
        <v>5832</v>
      </c>
    </row>
    <row r="134" spans="1:7" x14ac:dyDescent="0.25">
      <c r="A134" s="11" t="s">
        <v>843</v>
      </c>
      <c r="B134" s="11">
        <v>2328</v>
      </c>
      <c r="C134" s="11">
        <v>1511</v>
      </c>
      <c r="D134" s="11">
        <v>3194</v>
      </c>
      <c r="E134" s="11">
        <v>2626</v>
      </c>
      <c r="F134" s="11">
        <f t="shared" si="5"/>
        <v>3839</v>
      </c>
      <c r="G134" s="11">
        <f t="shared" si="6"/>
        <v>5820</v>
      </c>
    </row>
    <row r="135" spans="1:7" x14ac:dyDescent="0.25">
      <c r="A135" s="11" t="s">
        <v>748</v>
      </c>
      <c r="B135" s="11">
        <v>2255</v>
      </c>
      <c r="C135" s="11">
        <v>1611</v>
      </c>
      <c r="D135" s="11">
        <v>3526</v>
      </c>
      <c r="E135" s="11">
        <v>2188</v>
      </c>
      <c r="F135" s="11">
        <f t="shared" si="5"/>
        <v>3866</v>
      </c>
      <c r="G135" s="11">
        <f t="shared" si="6"/>
        <v>5714</v>
      </c>
    </row>
    <row r="136" spans="1:7" x14ac:dyDescent="0.25">
      <c r="A136" s="11" t="s">
        <v>907</v>
      </c>
      <c r="B136" s="11">
        <v>1498</v>
      </c>
      <c r="C136" s="11">
        <v>2121</v>
      </c>
      <c r="D136" s="11">
        <v>2098</v>
      </c>
      <c r="E136" s="11">
        <v>3568</v>
      </c>
      <c r="F136" s="11">
        <f t="shared" si="5"/>
        <v>3619</v>
      </c>
      <c r="G136" s="11">
        <f t="shared" si="6"/>
        <v>5666</v>
      </c>
    </row>
    <row r="137" spans="1:7" x14ac:dyDescent="0.25">
      <c r="A137" s="11" t="s">
        <v>811</v>
      </c>
      <c r="B137" s="11">
        <v>2313</v>
      </c>
      <c r="C137" s="11">
        <v>1873</v>
      </c>
      <c r="D137" s="11">
        <v>2889</v>
      </c>
      <c r="E137" s="11">
        <v>2631</v>
      </c>
      <c r="F137" s="11">
        <f t="shared" si="5"/>
        <v>4186</v>
      </c>
      <c r="G137" s="11">
        <f t="shared" si="6"/>
        <v>5520</v>
      </c>
    </row>
    <row r="138" spans="1:7" x14ac:dyDescent="0.25">
      <c r="A138" s="11" t="s">
        <v>719</v>
      </c>
      <c r="D138" s="11">
        <v>3124</v>
      </c>
      <c r="E138" s="11">
        <v>2264</v>
      </c>
      <c r="F138" s="11">
        <f t="shared" si="5"/>
        <v>0</v>
      </c>
      <c r="G138" s="11">
        <f t="shared" si="6"/>
        <v>5388</v>
      </c>
    </row>
    <row r="139" spans="1:7" x14ac:dyDescent="0.25">
      <c r="A139" s="11" t="s">
        <v>785</v>
      </c>
      <c r="B139" s="11">
        <v>1430</v>
      </c>
      <c r="C139" s="11">
        <v>2173</v>
      </c>
      <c r="D139" s="11">
        <v>2473</v>
      </c>
      <c r="E139" s="11">
        <v>2845</v>
      </c>
      <c r="F139" s="11">
        <f t="shared" si="5"/>
        <v>3603</v>
      </c>
      <c r="G139" s="11">
        <f t="shared" si="6"/>
        <v>5318</v>
      </c>
    </row>
    <row r="140" spans="1:7" x14ac:dyDescent="0.25">
      <c r="A140" s="11" t="s">
        <v>891</v>
      </c>
      <c r="B140" s="11">
        <v>1903</v>
      </c>
      <c r="C140" s="11">
        <v>2349</v>
      </c>
      <c r="D140" s="11">
        <v>2322</v>
      </c>
      <c r="E140" s="11">
        <v>2962</v>
      </c>
      <c r="F140" s="11">
        <f t="shared" si="5"/>
        <v>4252</v>
      </c>
      <c r="G140" s="11">
        <f t="shared" si="6"/>
        <v>5284</v>
      </c>
    </row>
    <row r="141" spans="1:7" x14ac:dyDescent="0.25">
      <c r="A141" s="11" t="s">
        <v>929</v>
      </c>
      <c r="B141" s="11">
        <v>2507</v>
      </c>
      <c r="C141" s="11">
        <v>1192</v>
      </c>
      <c r="D141" s="11">
        <v>3184</v>
      </c>
      <c r="E141" s="11">
        <v>2053</v>
      </c>
      <c r="F141" s="11">
        <f t="shared" si="5"/>
        <v>3699</v>
      </c>
      <c r="G141" s="11">
        <f t="shared" si="6"/>
        <v>5237</v>
      </c>
    </row>
    <row r="142" spans="1:7" x14ac:dyDescent="0.25">
      <c r="A142" s="11" t="s">
        <v>740</v>
      </c>
      <c r="B142" s="11">
        <v>2220</v>
      </c>
      <c r="C142" s="11">
        <v>1498</v>
      </c>
      <c r="D142" s="11">
        <v>2888</v>
      </c>
      <c r="E142" s="11">
        <v>2341</v>
      </c>
      <c r="F142" s="11">
        <f t="shared" si="5"/>
        <v>3718</v>
      </c>
      <c r="G142" s="11">
        <f t="shared" si="6"/>
        <v>5229</v>
      </c>
    </row>
    <row r="143" spans="1:7" x14ac:dyDescent="0.25">
      <c r="A143" s="11" t="s">
        <v>920</v>
      </c>
      <c r="B143" s="11">
        <v>2879</v>
      </c>
      <c r="C143" s="11">
        <v>1671</v>
      </c>
      <c r="D143" s="11">
        <v>3237</v>
      </c>
      <c r="E143" s="11">
        <v>1928</v>
      </c>
      <c r="F143" s="11">
        <f t="shared" si="5"/>
        <v>4550</v>
      </c>
      <c r="G143" s="11">
        <f t="shared" si="6"/>
        <v>5165</v>
      </c>
    </row>
    <row r="144" spans="1:7" x14ac:dyDescent="0.25">
      <c r="A144" s="11" t="s">
        <v>780</v>
      </c>
      <c r="D144" s="11">
        <v>2896</v>
      </c>
      <c r="E144" s="11">
        <v>2217</v>
      </c>
      <c r="F144" s="11">
        <f t="shared" si="5"/>
        <v>0</v>
      </c>
      <c r="G144" s="11">
        <f t="shared" si="6"/>
        <v>5113</v>
      </c>
    </row>
    <row r="145" spans="1:7" x14ac:dyDescent="0.25">
      <c r="A145" s="11" t="s">
        <v>893</v>
      </c>
      <c r="B145" s="11">
        <v>3374</v>
      </c>
      <c r="C145" s="11">
        <v>1128</v>
      </c>
      <c r="D145" s="11">
        <v>3874</v>
      </c>
      <c r="E145" s="11">
        <v>1222</v>
      </c>
      <c r="F145" s="11">
        <f t="shared" si="5"/>
        <v>4502</v>
      </c>
      <c r="G145" s="11">
        <f t="shared" si="6"/>
        <v>5096</v>
      </c>
    </row>
    <row r="146" spans="1:7" x14ac:dyDescent="0.25">
      <c r="A146" s="11" t="s">
        <v>925</v>
      </c>
      <c r="B146" s="11">
        <v>1952</v>
      </c>
      <c r="C146" s="11">
        <v>1398</v>
      </c>
      <c r="D146" s="11">
        <v>2941</v>
      </c>
      <c r="E146" s="11">
        <v>2047</v>
      </c>
      <c r="F146" s="11">
        <f t="shared" si="5"/>
        <v>3350</v>
      </c>
      <c r="G146" s="11">
        <f t="shared" si="6"/>
        <v>4988</v>
      </c>
    </row>
    <row r="147" spans="1:7" x14ac:dyDescent="0.25">
      <c r="A147" s="11" t="s">
        <v>702</v>
      </c>
      <c r="B147" s="11">
        <v>1895</v>
      </c>
      <c r="C147" s="11">
        <v>1667</v>
      </c>
      <c r="D147" s="11">
        <v>2744</v>
      </c>
      <c r="E147" s="11">
        <v>2216</v>
      </c>
      <c r="F147" s="11">
        <f t="shared" si="5"/>
        <v>3562</v>
      </c>
      <c r="G147" s="11">
        <f t="shared" si="6"/>
        <v>4960</v>
      </c>
    </row>
    <row r="148" spans="1:7" x14ac:dyDescent="0.25">
      <c r="A148" s="11" t="s">
        <v>854</v>
      </c>
      <c r="B148" s="11">
        <v>996</v>
      </c>
      <c r="C148" s="11">
        <v>1915</v>
      </c>
      <c r="D148" s="11">
        <v>1719</v>
      </c>
      <c r="E148" s="11">
        <v>3123</v>
      </c>
      <c r="F148" s="11">
        <f t="shared" si="5"/>
        <v>2911</v>
      </c>
      <c r="G148" s="11">
        <f t="shared" si="6"/>
        <v>4842</v>
      </c>
    </row>
    <row r="149" spans="1:7" x14ac:dyDescent="0.25">
      <c r="A149" s="11" t="s">
        <v>726</v>
      </c>
      <c r="D149" s="11">
        <v>3389</v>
      </c>
      <c r="E149" s="11">
        <v>1405</v>
      </c>
      <c r="F149" s="11">
        <f t="shared" si="5"/>
        <v>0</v>
      </c>
      <c r="G149" s="11">
        <f t="shared" si="6"/>
        <v>4794</v>
      </c>
    </row>
    <row r="150" spans="1:7" x14ac:dyDescent="0.25">
      <c r="A150" s="11" t="s">
        <v>861</v>
      </c>
      <c r="B150" s="11">
        <v>1701</v>
      </c>
      <c r="C150" s="11">
        <v>2302</v>
      </c>
      <c r="D150" s="11">
        <v>2085</v>
      </c>
      <c r="E150" s="11">
        <v>2704</v>
      </c>
      <c r="F150" s="11">
        <f t="shared" si="5"/>
        <v>4003</v>
      </c>
      <c r="G150" s="11">
        <f t="shared" si="6"/>
        <v>4789</v>
      </c>
    </row>
    <row r="151" spans="1:7" x14ac:dyDescent="0.25">
      <c r="A151" s="11" t="s">
        <v>851</v>
      </c>
      <c r="B151" s="11">
        <v>1462</v>
      </c>
      <c r="C151" s="11">
        <v>1867</v>
      </c>
      <c r="D151" s="11">
        <v>2456</v>
      </c>
      <c r="E151" s="11">
        <v>2249</v>
      </c>
      <c r="F151" s="11">
        <f t="shared" si="5"/>
        <v>3329</v>
      </c>
      <c r="G151" s="11">
        <f t="shared" si="6"/>
        <v>4705</v>
      </c>
    </row>
    <row r="152" spans="1:7" x14ac:dyDescent="0.25">
      <c r="A152" s="11" t="s">
        <v>883</v>
      </c>
      <c r="B152" s="11">
        <v>1620</v>
      </c>
      <c r="C152" s="11">
        <v>1586</v>
      </c>
      <c r="D152" s="11">
        <v>2223</v>
      </c>
      <c r="E152" s="11">
        <v>2399</v>
      </c>
      <c r="F152" s="11">
        <f t="shared" si="5"/>
        <v>3206</v>
      </c>
      <c r="G152" s="11">
        <f t="shared" si="6"/>
        <v>4622</v>
      </c>
    </row>
    <row r="153" spans="1:7" x14ac:dyDescent="0.25">
      <c r="A153" s="11" t="s">
        <v>1343</v>
      </c>
      <c r="B153" s="11">
        <v>2341</v>
      </c>
      <c r="C153" s="11">
        <v>1875</v>
      </c>
      <c r="D153" s="11">
        <v>2524</v>
      </c>
      <c r="E153" s="11">
        <v>2047</v>
      </c>
      <c r="F153" s="11">
        <f t="shared" si="5"/>
        <v>4216</v>
      </c>
      <c r="G153" s="11">
        <f t="shared" si="6"/>
        <v>4571</v>
      </c>
    </row>
    <row r="154" spans="1:7" x14ac:dyDescent="0.25">
      <c r="A154" s="11" t="s">
        <v>889</v>
      </c>
      <c r="B154" s="11">
        <v>2133</v>
      </c>
      <c r="C154" s="11">
        <v>1207</v>
      </c>
      <c r="D154" s="11">
        <v>2741</v>
      </c>
      <c r="E154" s="11">
        <v>1805</v>
      </c>
      <c r="F154" s="11">
        <f t="shared" si="5"/>
        <v>3340</v>
      </c>
      <c r="G154" s="11">
        <f t="shared" si="6"/>
        <v>4546</v>
      </c>
    </row>
    <row r="155" spans="1:7" x14ac:dyDescent="0.25">
      <c r="A155" s="11" t="s">
        <v>717</v>
      </c>
      <c r="B155" s="11">
        <v>1946</v>
      </c>
      <c r="C155" s="11">
        <v>1411</v>
      </c>
      <c r="D155" s="11">
        <v>2507</v>
      </c>
      <c r="E155" s="11">
        <v>2019</v>
      </c>
      <c r="F155" s="11">
        <f t="shared" si="5"/>
        <v>3357</v>
      </c>
      <c r="G155" s="11">
        <f t="shared" si="6"/>
        <v>4526</v>
      </c>
    </row>
    <row r="156" spans="1:7" x14ac:dyDescent="0.25">
      <c r="A156" s="11" t="s">
        <v>913</v>
      </c>
      <c r="B156" s="11">
        <v>1617</v>
      </c>
      <c r="C156" s="11">
        <v>1561</v>
      </c>
      <c r="D156" s="11">
        <v>2260</v>
      </c>
      <c r="E156" s="11">
        <v>2258</v>
      </c>
      <c r="F156" s="11">
        <f t="shared" si="5"/>
        <v>3178</v>
      </c>
      <c r="G156" s="11">
        <f t="shared" si="6"/>
        <v>4518</v>
      </c>
    </row>
    <row r="157" spans="1:7" x14ac:dyDescent="0.25">
      <c r="A157" s="11" t="s">
        <v>916</v>
      </c>
      <c r="B157" s="11">
        <v>2000</v>
      </c>
      <c r="C157" s="11">
        <v>1162</v>
      </c>
      <c r="D157" s="11">
        <v>2917</v>
      </c>
      <c r="E157" s="11">
        <v>1597</v>
      </c>
      <c r="F157" s="11">
        <f t="shared" si="5"/>
        <v>3162</v>
      </c>
      <c r="G157" s="11">
        <f t="shared" si="6"/>
        <v>4514</v>
      </c>
    </row>
    <row r="158" spans="1:7" x14ac:dyDescent="0.25">
      <c r="A158" s="11" t="s">
        <v>764</v>
      </c>
      <c r="B158" s="11">
        <v>1831</v>
      </c>
      <c r="C158" s="11">
        <v>1218</v>
      </c>
      <c r="D158" s="11">
        <v>2580</v>
      </c>
      <c r="E158" s="11">
        <v>1885</v>
      </c>
      <c r="F158" s="11">
        <f t="shared" si="5"/>
        <v>3049</v>
      </c>
      <c r="G158" s="11">
        <f t="shared" si="6"/>
        <v>4465</v>
      </c>
    </row>
    <row r="159" spans="1:7" x14ac:dyDescent="0.25">
      <c r="A159" s="11" t="s">
        <v>941</v>
      </c>
      <c r="B159" s="11">
        <v>2294</v>
      </c>
      <c r="C159" s="11">
        <v>1403</v>
      </c>
      <c r="D159" s="11">
        <v>2583</v>
      </c>
      <c r="E159" s="11">
        <v>1815</v>
      </c>
      <c r="F159" s="11">
        <f t="shared" si="5"/>
        <v>3697</v>
      </c>
      <c r="G159" s="11">
        <f t="shared" si="6"/>
        <v>4398</v>
      </c>
    </row>
    <row r="160" spans="1:7" x14ac:dyDescent="0.25">
      <c r="A160" s="11" t="s">
        <v>730</v>
      </c>
      <c r="B160" s="11">
        <v>2203</v>
      </c>
      <c r="C160" s="11">
        <v>1115</v>
      </c>
      <c r="D160" s="11">
        <v>2265</v>
      </c>
      <c r="E160" s="11">
        <v>2111</v>
      </c>
      <c r="F160" s="11">
        <f t="shared" si="5"/>
        <v>3318</v>
      </c>
      <c r="G160" s="11">
        <f t="shared" si="6"/>
        <v>4376</v>
      </c>
    </row>
    <row r="161" spans="1:7" x14ac:dyDescent="0.25">
      <c r="A161" s="11" t="s">
        <v>727</v>
      </c>
      <c r="B161" s="11">
        <v>1968</v>
      </c>
      <c r="C161" s="11">
        <v>1466</v>
      </c>
      <c r="D161" s="11">
        <v>2309</v>
      </c>
      <c r="E161" s="11">
        <v>2042</v>
      </c>
      <c r="F161" s="11">
        <f t="shared" si="5"/>
        <v>3434</v>
      </c>
      <c r="G161" s="11">
        <f t="shared" si="6"/>
        <v>4351</v>
      </c>
    </row>
    <row r="162" spans="1:7" x14ac:dyDescent="0.25">
      <c r="A162" s="11" t="s">
        <v>897</v>
      </c>
      <c r="B162" s="11">
        <v>2167</v>
      </c>
      <c r="C162" s="11">
        <v>1414</v>
      </c>
      <c r="D162" s="11">
        <v>2682</v>
      </c>
      <c r="E162" s="11">
        <v>1669</v>
      </c>
      <c r="F162" s="11">
        <f t="shared" si="5"/>
        <v>3581</v>
      </c>
      <c r="G162" s="11">
        <f t="shared" si="6"/>
        <v>4351</v>
      </c>
    </row>
    <row r="163" spans="1:7" x14ac:dyDescent="0.25">
      <c r="A163" s="11" t="s">
        <v>868</v>
      </c>
      <c r="B163" s="11">
        <v>1341</v>
      </c>
      <c r="C163" s="11">
        <v>1121</v>
      </c>
      <c r="D163" s="11">
        <v>1978</v>
      </c>
      <c r="E163" s="11">
        <v>2334</v>
      </c>
      <c r="F163" s="11">
        <f t="shared" si="5"/>
        <v>2462</v>
      </c>
      <c r="G163" s="11">
        <f t="shared" si="6"/>
        <v>4312</v>
      </c>
    </row>
    <row r="164" spans="1:7" x14ac:dyDescent="0.25">
      <c r="A164" s="11" t="s">
        <v>661</v>
      </c>
      <c r="B164" s="11">
        <v>1952</v>
      </c>
      <c r="C164" s="11">
        <v>1821</v>
      </c>
      <c r="D164" s="11">
        <v>2074</v>
      </c>
      <c r="E164" s="11">
        <v>2237</v>
      </c>
      <c r="F164" s="11">
        <f t="shared" si="5"/>
        <v>3773</v>
      </c>
      <c r="G164" s="11">
        <f t="shared" si="6"/>
        <v>4311</v>
      </c>
    </row>
    <row r="165" spans="1:7" x14ac:dyDescent="0.25">
      <c r="A165" s="11" t="s">
        <v>807</v>
      </c>
      <c r="B165" s="11">
        <v>1641</v>
      </c>
      <c r="C165" s="11">
        <v>1291</v>
      </c>
      <c r="D165" s="11">
        <v>2248</v>
      </c>
      <c r="E165" s="11">
        <v>2025</v>
      </c>
      <c r="F165" s="11">
        <f t="shared" si="5"/>
        <v>2932</v>
      </c>
      <c r="G165" s="11">
        <f t="shared" si="6"/>
        <v>4273</v>
      </c>
    </row>
    <row r="166" spans="1:7" x14ac:dyDescent="0.25">
      <c r="A166" s="11" t="s">
        <v>872</v>
      </c>
      <c r="B166" s="11">
        <v>709</v>
      </c>
      <c r="C166" s="11">
        <v>621</v>
      </c>
      <c r="D166" s="11">
        <v>2437</v>
      </c>
      <c r="E166" s="11">
        <v>1821</v>
      </c>
      <c r="F166" s="11">
        <f t="shared" si="5"/>
        <v>1330</v>
      </c>
      <c r="G166" s="11">
        <f t="shared" si="6"/>
        <v>4258</v>
      </c>
    </row>
    <row r="167" spans="1:7" x14ac:dyDescent="0.25">
      <c r="A167" s="11" t="s">
        <v>824</v>
      </c>
      <c r="B167" s="11">
        <v>1807</v>
      </c>
      <c r="C167" s="11">
        <v>1186</v>
      </c>
      <c r="D167" s="11">
        <v>2306</v>
      </c>
      <c r="E167" s="11">
        <v>1902</v>
      </c>
      <c r="F167" s="11">
        <f t="shared" si="5"/>
        <v>2993</v>
      </c>
      <c r="G167" s="11">
        <f t="shared" si="6"/>
        <v>4208</v>
      </c>
    </row>
    <row r="168" spans="1:7" x14ac:dyDescent="0.25">
      <c r="A168" s="11" t="s">
        <v>863</v>
      </c>
      <c r="B168" s="11">
        <v>1483</v>
      </c>
      <c r="C168" s="11">
        <v>1404</v>
      </c>
      <c r="D168" s="11">
        <v>2112</v>
      </c>
      <c r="E168" s="11">
        <v>2096</v>
      </c>
      <c r="F168" s="11">
        <f t="shared" si="5"/>
        <v>2887</v>
      </c>
      <c r="G168" s="11">
        <f t="shared" si="6"/>
        <v>4208</v>
      </c>
    </row>
    <row r="169" spans="1:7" x14ac:dyDescent="0.25">
      <c r="A169" s="11" t="s">
        <v>810</v>
      </c>
      <c r="B169" s="11">
        <v>1809</v>
      </c>
      <c r="C169" s="11">
        <v>1210</v>
      </c>
      <c r="D169" s="11">
        <v>2458</v>
      </c>
      <c r="E169" s="11">
        <v>1747</v>
      </c>
      <c r="F169" s="11">
        <f t="shared" si="5"/>
        <v>3019</v>
      </c>
      <c r="G169" s="11">
        <f t="shared" si="6"/>
        <v>4205</v>
      </c>
    </row>
    <row r="170" spans="1:7" x14ac:dyDescent="0.25">
      <c r="A170" s="11" t="s">
        <v>903</v>
      </c>
      <c r="B170" s="11">
        <v>1781</v>
      </c>
      <c r="C170" s="11">
        <v>1143</v>
      </c>
      <c r="D170" s="11">
        <v>2570</v>
      </c>
      <c r="E170" s="11">
        <v>1602</v>
      </c>
      <c r="F170" s="11">
        <f t="shared" si="5"/>
        <v>2924</v>
      </c>
      <c r="G170" s="11">
        <f t="shared" si="6"/>
        <v>4172</v>
      </c>
    </row>
    <row r="171" spans="1:7" x14ac:dyDescent="0.25">
      <c r="A171" s="11" t="s">
        <v>769</v>
      </c>
      <c r="B171" s="11">
        <v>1377</v>
      </c>
      <c r="C171" s="11">
        <v>1551</v>
      </c>
      <c r="D171" s="11">
        <v>2047</v>
      </c>
      <c r="E171" s="11">
        <v>2115</v>
      </c>
      <c r="F171" s="11">
        <f t="shared" si="5"/>
        <v>2928</v>
      </c>
      <c r="G171" s="11">
        <f t="shared" si="6"/>
        <v>4162</v>
      </c>
    </row>
    <row r="172" spans="1:7" x14ac:dyDescent="0.25">
      <c r="A172" s="11" t="s">
        <v>797</v>
      </c>
      <c r="B172" s="11">
        <v>1602</v>
      </c>
      <c r="C172" s="11">
        <v>1266</v>
      </c>
      <c r="D172" s="11">
        <v>2444</v>
      </c>
      <c r="E172" s="11">
        <v>1703</v>
      </c>
      <c r="F172" s="11">
        <f t="shared" si="5"/>
        <v>2868</v>
      </c>
      <c r="G172" s="11">
        <f t="shared" si="6"/>
        <v>4147</v>
      </c>
    </row>
    <row r="173" spans="1:7" x14ac:dyDescent="0.25">
      <c r="A173" s="11" t="s">
        <v>957</v>
      </c>
      <c r="B173" s="11">
        <v>1517</v>
      </c>
      <c r="C173" s="11">
        <v>1657</v>
      </c>
      <c r="D173" s="11">
        <v>1712</v>
      </c>
      <c r="E173" s="11">
        <v>2265</v>
      </c>
      <c r="F173" s="11">
        <f t="shared" si="5"/>
        <v>3174</v>
      </c>
      <c r="G173" s="11">
        <f t="shared" si="6"/>
        <v>3977</v>
      </c>
    </row>
    <row r="174" spans="1:7" x14ac:dyDescent="0.25">
      <c r="A174" s="11" t="s">
        <v>686</v>
      </c>
      <c r="B174" s="11">
        <v>1452</v>
      </c>
      <c r="C174" s="11">
        <v>1290</v>
      </c>
      <c r="D174" s="11">
        <v>2037</v>
      </c>
      <c r="E174" s="11">
        <v>1908</v>
      </c>
      <c r="F174" s="11">
        <f t="shared" si="5"/>
        <v>2742</v>
      </c>
      <c r="G174" s="11">
        <f t="shared" si="6"/>
        <v>3945</v>
      </c>
    </row>
    <row r="175" spans="1:7" x14ac:dyDescent="0.25">
      <c r="A175" s="11" t="s">
        <v>759</v>
      </c>
      <c r="B175" s="11">
        <v>1620</v>
      </c>
      <c r="C175" s="11">
        <v>1307</v>
      </c>
      <c r="D175" s="11">
        <v>2273</v>
      </c>
      <c r="E175" s="11">
        <v>1669</v>
      </c>
      <c r="F175" s="11">
        <f t="shared" si="5"/>
        <v>2927</v>
      </c>
      <c r="G175" s="11">
        <f t="shared" si="6"/>
        <v>3942</v>
      </c>
    </row>
    <row r="176" spans="1:7" x14ac:dyDescent="0.25">
      <c r="A176" s="11" t="s">
        <v>663</v>
      </c>
      <c r="B176" s="11">
        <v>1184</v>
      </c>
      <c r="C176" s="11">
        <v>1950</v>
      </c>
      <c r="D176" s="11">
        <v>1395</v>
      </c>
      <c r="E176" s="11">
        <v>2527</v>
      </c>
      <c r="F176" s="11">
        <f t="shared" si="5"/>
        <v>3134</v>
      </c>
      <c r="G176" s="11">
        <f t="shared" si="6"/>
        <v>3922</v>
      </c>
    </row>
    <row r="177" spans="1:7" x14ac:dyDescent="0.25">
      <c r="A177" s="11" t="s">
        <v>770</v>
      </c>
      <c r="B177" s="11">
        <v>1330</v>
      </c>
      <c r="C177" s="11">
        <v>1379</v>
      </c>
      <c r="D177" s="11">
        <v>1880</v>
      </c>
      <c r="E177" s="11">
        <v>2033</v>
      </c>
      <c r="F177" s="11">
        <f t="shared" si="5"/>
        <v>2709</v>
      </c>
      <c r="G177" s="11">
        <f t="shared" si="6"/>
        <v>3913</v>
      </c>
    </row>
    <row r="178" spans="1:7" x14ac:dyDescent="0.25">
      <c r="A178" s="11" t="s">
        <v>721</v>
      </c>
      <c r="B178" s="11">
        <v>1107</v>
      </c>
      <c r="C178" s="11">
        <v>1354</v>
      </c>
      <c r="D178" s="11">
        <v>1806</v>
      </c>
      <c r="E178" s="11">
        <v>2060</v>
      </c>
      <c r="F178" s="11">
        <f t="shared" si="5"/>
        <v>2461</v>
      </c>
      <c r="G178" s="11">
        <f t="shared" si="6"/>
        <v>3866</v>
      </c>
    </row>
    <row r="179" spans="1:7" x14ac:dyDescent="0.25">
      <c r="A179" s="11" t="s">
        <v>836</v>
      </c>
      <c r="B179" s="11">
        <v>1947</v>
      </c>
      <c r="C179" s="11">
        <v>1174</v>
      </c>
      <c r="D179" s="11">
        <v>2385</v>
      </c>
      <c r="E179" s="11">
        <v>1479</v>
      </c>
      <c r="F179" s="11">
        <f t="shared" si="5"/>
        <v>3121</v>
      </c>
      <c r="G179" s="11">
        <f t="shared" si="6"/>
        <v>3864</v>
      </c>
    </row>
    <row r="180" spans="1:7" x14ac:dyDescent="0.25">
      <c r="A180" s="11" t="s">
        <v>657</v>
      </c>
      <c r="B180" s="11">
        <v>1797</v>
      </c>
      <c r="C180" s="11">
        <v>1188</v>
      </c>
      <c r="D180" s="11">
        <v>2493</v>
      </c>
      <c r="E180" s="11">
        <v>1360</v>
      </c>
      <c r="F180" s="11">
        <f t="shared" si="5"/>
        <v>2985</v>
      </c>
      <c r="G180" s="11">
        <f t="shared" si="6"/>
        <v>3853</v>
      </c>
    </row>
    <row r="181" spans="1:7" x14ac:dyDescent="0.25">
      <c r="A181" s="11" t="s">
        <v>895</v>
      </c>
      <c r="B181" s="11">
        <v>1252</v>
      </c>
      <c r="C181" s="11">
        <v>1414</v>
      </c>
      <c r="D181" s="11">
        <v>1537</v>
      </c>
      <c r="E181" s="11">
        <v>2244</v>
      </c>
      <c r="F181" s="11">
        <f t="shared" si="5"/>
        <v>2666</v>
      </c>
      <c r="G181" s="11">
        <f t="shared" si="6"/>
        <v>3781</v>
      </c>
    </row>
    <row r="182" spans="1:7" x14ac:dyDescent="0.25">
      <c r="A182" s="11" t="s">
        <v>936</v>
      </c>
      <c r="B182" s="11">
        <v>1268</v>
      </c>
      <c r="C182" s="11">
        <v>1432</v>
      </c>
      <c r="D182" s="11">
        <v>2232</v>
      </c>
      <c r="E182" s="11">
        <v>1526</v>
      </c>
      <c r="F182" s="11">
        <f t="shared" si="5"/>
        <v>2700</v>
      </c>
      <c r="G182" s="11">
        <f t="shared" si="6"/>
        <v>3758</v>
      </c>
    </row>
    <row r="183" spans="1:7" x14ac:dyDescent="0.25">
      <c r="A183" s="11" t="s">
        <v>647</v>
      </c>
      <c r="B183" s="11">
        <v>1223</v>
      </c>
      <c r="C183" s="11">
        <v>1863</v>
      </c>
      <c r="D183" s="11">
        <v>1429</v>
      </c>
      <c r="E183" s="11">
        <v>2293</v>
      </c>
      <c r="F183" s="11">
        <f t="shared" si="5"/>
        <v>3086</v>
      </c>
      <c r="G183" s="11">
        <f t="shared" si="6"/>
        <v>3722</v>
      </c>
    </row>
    <row r="184" spans="1:7" x14ac:dyDescent="0.25">
      <c r="A184" s="11" t="s">
        <v>1315</v>
      </c>
      <c r="B184" s="11">
        <v>1531</v>
      </c>
      <c r="C184" s="11">
        <v>988</v>
      </c>
      <c r="D184" s="11">
        <v>2277</v>
      </c>
      <c r="E184" s="11">
        <v>1442</v>
      </c>
      <c r="F184" s="11">
        <f t="shared" si="5"/>
        <v>2519</v>
      </c>
      <c r="G184" s="11">
        <f t="shared" si="6"/>
        <v>3719</v>
      </c>
    </row>
    <row r="185" spans="1:7" x14ac:dyDescent="0.25">
      <c r="A185" s="11" t="s">
        <v>865</v>
      </c>
      <c r="B185" s="11">
        <v>1514</v>
      </c>
      <c r="C185" s="11">
        <v>697</v>
      </c>
      <c r="D185" s="11">
        <v>2699</v>
      </c>
      <c r="E185" s="11">
        <v>982</v>
      </c>
      <c r="F185" s="11">
        <f t="shared" si="5"/>
        <v>2211</v>
      </c>
      <c r="G185" s="11">
        <f t="shared" si="6"/>
        <v>3681</v>
      </c>
    </row>
    <row r="186" spans="1:7" x14ac:dyDescent="0.25">
      <c r="A186" s="11" t="s">
        <v>954</v>
      </c>
      <c r="B186" s="11">
        <v>1421</v>
      </c>
      <c r="C186" s="11">
        <v>1211</v>
      </c>
      <c r="D186" s="11">
        <v>1544</v>
      </c>
      <c r="E186" s="11">
        <v>2132</v>
      </c>
      <c r="F186" s="11">
        <f t="shared" si="5"/>
        <v>2632</v>
      </c>
      <c r="G186" s="11">
        <f t="shared" si="6"/>
        <v>3676</v>
      </c>
    </row>
    <row r="187" spans="1:7" x14ac:dyDescent="0.25">
      <c r="A187" s="11" t="s">
        <v>694</v>
      </c>
      <c r="B187" s="11">
        <v>619</v>
      </c>
      <c r="C187" s="11">
        <v>1797</v>
      </c>
      <c r="D187" s="11">
        <v>757</v>
      </c>
      <c r="E187" s="11">
        <v>2908</v>
      </c>
      <c r="F187" s="11">
        <f t="shared" si="5"/>
        <v>2416</v>
      </c>
      <c r="G187" s="11">
        <f t="shared" si="6"/>
        <v>3665</v>
      </c>
    </row>
    <row r="188" spans="1:7" x14ac:dyDescent="0.25">
      <c r="A188" s="11" t="s">
        <v>766</v>
      </c>
      <c r="B188" s="11">
        <v>1842</v>
      </c>
      <c r="C188" s="11">
        <v>1140</v>
      </c>
      <c r="D188" s="11">
        <v>2110</v>
      </c>
      <c r="E188" s="11">
        <v>1534</v>
      </c>
      <c r="F188" s="11">
        <f t="shared" ref="F188:F251" si="7">B188+C188</f>
        <v>2982</v>
      </c>
      <c r="G188" s="11">
        <f t="shared" ref="G188:G251" si="8">D188+E188</f>
        <v>3644</v>
      </c>
    </row>
    <row r="189" spans="1:7" x14ac:dyDescent="0.25">
      <c r="A189" s="11" t="s">
        <v>1532</v>
      </c>
      <c r="B189" s="11">
        <v>1644</v>
      </c>
      <c r="C189" s="11">
        <v>1188</v>
      </c>
      <c r="D189" s="11">
        <v>1933</v>
      </c>
      <c r="E189" s="11">
        <v>1695</v>
      </c>
      <c r="F189" s="11">
        <f t="shared" si="7"/>
        <v>2832</v>
      </c>
      <c r="G189" s="11">
        <f t="shared" si="8"/>
        <v>3628</v>
      </c>
    </row>
    <row r="190" spans="1:7" x14ac:dyDescent="0.25">
      <c r="A190" s="11" t="s">
        <v>783</v>
      </c>
      <c r="B190" s="11">
        <v>1425</v>
      </c>
      <c r="C190" s="11">
        <v>1573</v>
      </c>
      <c r="D190" s="11">
        <v>1586</v>
      </c>
      <c r="E190" s="11">
        <v>1993</v>
      </c>
      <c r="F190" s="11">
        <f t="shared" si="7"/>
        <v>2998</v>
      </c>
      <c r="G190" s="11">
        <f t="shared" si="8"/>
        <v>3579</v>
      </c>
    </row>
    <row r="191" spans="1:7" x14ac:dyDescent="0.25">
      <c r="A191" s="11" t="s">
        <v>813</v>
      </c>
      <c r="B191" s="11">
        <v>1350</v>
      </c>
      <c r="C191" s="11">
        <v>1061</v>
      </c>
      <c r="D191" s="11">
        <v>1906</v>
      </c>
      <c r="E191" s="11">
        <v>1673</v>
      </c>
      <c r="F191" s="11">
        <f t="shared" si="7"/>
        <v>2411</v>
      </c>
      <c r="G191" s="11">
        <f t="shared" si="8"/>
        <v>3579</v>
      </c>
    </row>
    <row r="192" spans="1:7" x14ac:dyDescent="0.25">
      <c r="A192" s="11" t="s">
        <v>768</v>
      </c>
      <c r="B192" s="11">
        <v>1725</v>
      </c>
      <c r="C192" s="11">
        <v>964</v>
      </c>
      <c r="D192" s="11">
        <v>2264</v>
      </c>
      <c r="E192" s="11">
        <v>1274</v>
      </c>
      <c r="F192" s="11">
        <f t="shared" si="7"/>
        <v>2689</v>
      </c>
      <c r="G192" s="11">
        <f t="shared" si="8"/>
        <v>3538</v>
      </c>
    </row>
    <row r="193" spans="1:7" x14ac:dyDescent="0.25">
      <c r="A193" s="11" t="s">
        <v>856</v>
      </c>
      <c r="B193" s="11">
        <v>1514</v>
      </c>
      <c r="C193" s="11">
        <v>883</v>
      </c>
      <c r="D193" s="11">
        <v>2187</v>
      </c>
      <c r="E193" s="11">
        <v>1339</v>
      </c>
      <c r="F193" s="11">
        <f t="shared" si="7"/>
        <v>2397</v>
      </c>
      <c r="G193" s="11">
        <f t="shared" si="8"/>
        <v>3526</v>
      </c>
    </row>
    <row r="194" spans="1:7" x14ac:dyDescent="0.25">
      <c r="A194" s="11" t="s">
        <v>858</v>
      </c>
      <c r="B194" s="11">
        <v>1094</v>
      </c>
      <c r="C194" s="11">
        <v>1804</v>
      </c>
      <c r="D194" s="11">
        <v>1376</v>
      </c>
      <c r="E194" s="11">
        <v>2123</v>
      </c>
      <c r="F194" s="11">
        <f t="shared" si="7"/>
        <v>2898</v>
      </c>
      <c r="G194" s="11">
        <f t="shared" si="8"/>
        <v>3499</v>
      </c>
    </row>
    <row r="195" spans="1:7" x14ac:dyDescent="0.25">
      <c r="A195" s="11" t="s">
        <v>852</v>
      </c>
      <c r="B195" s="11">
        <v>1801</v>
      </c>
      <c r="C195" s="11">
        <v>832</v>
      </c>
      <c r="D195" s="11">
        <v>2327</v>
      </c>
      <c r="E195" s="11">
        <v>1166</v>
      </c>
      <c r="F195" s="11">
        <f t="shared" si="7"/>
        <v>2633</v>
      </c>
      <c r="G195" s="11">
        <f t="shared" si="8"/>
        <v>3493</v>
      </c>
    </row>
    <row r="196" spans="1:7" x14ac:dyDescent="0.25">
      <c r="A196" s="11" t="s">
        <v>939</v>
      </c>
      <c r="B196" s="11">
        <v>1636</v>
      </c>
      <c r="C196" s="11">
        <v>748</v>
      </c>
      <c r="D196" s="11">
        <v>2150</v>
      </c>
      <c r="E196" s="11">
        <v>1323</v>
      </c>
      <c r="F196" s="11">
        <f t="shared" si="7"/>
        <v>2384</v>
      </c>
      <c r="G196" s="11">
        <f t="shared" si="8"/>
        <v>3473</v>
      </c>
    </row>
    <row r="197" spans="1:7" x14ac:dyDescent="0.25">
      <c r="A197" s="11" t="s">
        <v>901</v>
      </c>
      <c r="B197" s="11">
        <v>866</v>
      </c>
      <c r="C197" s="11">
        <v>1540</v>
      </c>
      <c r="D197" s="11">
        <v>1286</v>
      </c>
      <c r="E197" s="11">
        <v>2183</v>
      </c>
      <c r="F197" s="11">
        <f t="shared" si="7"/>
        <v>2406</v>
      </c>
      <c r="G197" s="11">
        <f t="shared" si="8"/>
        <v>3469</v>
      </c>
    </row>
    <row r="198" spans="1:7" x14ac:dyDescent="0.25">
      <c r="A198" s="11" t="s">
        <v>715</v>
      </c>
      <c r="B198" s="11">
        <v>1346</v>
      </c>
      <c r="C198" s="11">
        <v>866</v>
      </c>
      <c r="D198" s="11">
        <v>1933</v>
      </c>
      <c r="E198" s="11">
        <v>1505</v>
      </c>
      <c r="F198" s="11">
        <f t="shared" si="7"/>
        <v>2212</v>
      </c>
      <c r="G198" s="11">
        <f t="shared" si="8"/>
        <v>3438</v>
      </c>
    </row>
    <row r="199" spans="1:7" x14ac:dyDescent="0.25">
      <c r="A199" s="11" t="s">
        <v>817</v>
      </c>
      <c r="B199" s="11">
        <v>1203</v>
      </c>
      <c r="C199" s="11">
        <v>1015</v>
      </c>
      <c r="D199" s="11">
        <v>1760</v>
      </c>
      <c r="E199" s="11">
        <v>1669</v>
      </c>
      <c r="F199" s="11">
        <f t="shared" si="7"/>
        <v>2218</v>
      </c>
      <c r="G199" s="11">
        <f t="shared" si="8"/>
        <v>3429</v>
      </c>
    </row>
    <row r="200" spans="1:7" x14ac:dyDescent="0.25">
      <c r="A200" s="11" t="s">
        <v>848</v>
      </c>
      <c r="B200" s="11">
        <v>1552</v>
      </c>
      <c r="C200" s="11">
        <v>1217</v>
      </c>
      <c r="D200" s="11">
        <v>1873</v>
      </c>
      <c r="E200" s="11">
        <v>1504</v>
      </c>
      <c r="F200" s="11">
        <f t="shared" si="7"/>
        <v>2769</v>
      </c>
      <c r="G200" s="11">
        <f t="shared" si="8"/>
        <v>3377</v>
      </c>
    </row>
    <row r="201" spans="1:7" x14ac:dyDescent="0.25">
      <c r="A201" s="11" t="s">
        <v>755</v>
      </c>
      <c r="B201" s="11">
        <v>758</v>
      </c>
      <c r="C201" s="11">
        <v>1124</v>
      </c>
      <c r="D201" s="11">
        <v>1344</v>
      </c>
      <c r="E201" s="11">
        <v>2025</v>
      </c>
      <c r="F201" s="11">
        <f t="shared" si="7"/>
        <v>1882</v>
      </c>
      <c r="G201" s="11">
        <f t="shared" si="8"/>
        <v>3369</v>
      </c>
    </row>
    <row r="202" spans="1:7" x14ac:dyDescent="0.25">
      <c r="A202" s="11" t="s">
        <v>652</v>
      </c>
      <c r="D202" s="11">
        <v>1626</v>
      </c>
      <c r="E202" s="11">
        <v>1712</v>
      </c>
      <c r="F202" s="11">
        <f t="shared" si="7"/>
        <v>0</v>
      </c>
      <c r="G202" s="11">
        <f t="shared" si="8"/>
        <v>3338</v>
      </c>
    </row>
    <row r="203" spans="1:7" x14ac:dyDescent="0.25">
      <c r="A203" s="11" t="s">
        <v>685</v>
      </c>
      <c r="B203" s="11">
        <v>1098</v>
      </c>
      <c r="C203" s="11">
        <v>992</v>
      </c>
      <c r="D203" s="11">
        <v>1568</v>
      </c>
      <c r="E203" s="11">
        <v>1761</v>
      </c>
      <c r="F203" s="11">
        <f t="shared" si="7"/>
        <v>2090</v>
      </c>
      <c r="G203" s="11">
        <f t="shared" si="8"/>
        <v>3329</v>
      </c>
    </row>
    <row r="204" spans="1:7" x14ac:dyDescent="0.25">
      <c r="A204" s="11" t="s">
        <v>926</v>
      </c>
      <c r="B204" s="11">
        <v>807</v>
      </c>
      <c r="C204" s="11">
        <v>808</v>
      </c>
      <c r="D204" s="11">
        <v>1412</v>
      </c>
      <c r="E204" s="11">
        <v>1913</v>
      </c>
      <c r="F204" s="11">
        <f t="shared" si="7"/>
        <v>1615</v>
      </c>
      <c r="G204" s="11">
        <f t="shared" si="8"/>
        <v>3325</v>
      </c>
    </row>
    <row r="205" spans="1:7" x14ac:dyDescent="0.25">
      <c r="A205" s="11" t="s">
        <v>1360</v>
      </c>
      <c r="B205" s="11">
        <v>933</v>
      </c>
      <c r="C205" s="11">
        <v>1192</v>
      </c>
      <c r="D205" s="11">
        <v>1394</v>
      </c>
      <c r="E205" s="11">
        <v>1858</v>
      </c>
      <c r="F205" s="11">
        <f t="shared" si="7"/>
        <v>2125</v>
      </c>
      <c r="G205" s="11">
        <f t="shared" si="8"/>
        <v>3252</v>
      </c>
    </row>
    <row r="206" spans="1:7" x14ac:dyDescent="0.25">
      <c r="A206" s="11" t="s">
        <v>951</v>
      </c>
      <c r="B206" s="11">
        <v>959</v>
      </c>
      <c r="C206" s="11">
        <v>1097</v>
      </c>
      <c r="D206" s="11">
        <v>1608</v>
      </c>
      <c r="E206" s="11">
        <v>1637</v>
      </c>
      <c r="F206" s="11">
        <f t="shared" si="7"/>
        <v>2056</v>
      </c>
      <c r="G206" s="11">
        <f t="shared" si="8"/>
        <v>3245</v>
      </c>
    </row>
    <row r="207" spans="1:7" x14ac:dyDescent="0.25">
      <c r="A207" s="11" t="s">
        <v>800</v>
      </c>
      <c r="B207" s="11">
        <v>1191</v>
      </c>
      <c r="C207" s="11">
        <v>1426</v>
      </c>
      <c r="D207" s="11">
        <v>1406</v>
      </c>
      <c r="E207" s="11">
        <v>1801</v>
      </c>
      <c r="F207" s="11">
        <f t="shared" si="7"/>
        <v>2617</v>
      </c>
      <c r="G207" s="11">
        <f t="shared" si="8"/>
        <v>3207</v>
      </c>
    </row>
    <row r="208" spans="1:7" x14ac:dyDescent="0.25">
      <c r="A208" s="11" t="s">
        <v>835</v>
      </c>
      <c r="B208" s="11">
        <v>1025</v>
      </c>
      <c r="C208" s="11">
        <v>1001</v>
      </c>
      <c r="D208" s="11">
        <v>1437</v>
      </c>
      <c r="E208" s="11">
        <v>1768</v>
      </c>
      <c r="F208" s="11">
        <f t="shared" si="7"/>
        <v>2026</v>
      </c>
      <c r="G208" s="11">
        <f t="shared" si="8"/>
        <v>3205</v>
      </c>
    </row>
    <row r="209" spans="1:7" x14ac:dyDescent="0.25">
      <c r="A209" s="11" t="s">
        <v>923</v>
      </c>
      <c r="B209" s="11">
        <v>943</v>
      </c>
      <c r="C209" s="11">
        <v>1583</v>
      </c>
      <c r="D209" s="11">
        <v>1375</v>
      </c>
      <c r="E209" s="11">
        <v>1823</v>
      </c>
      <c r="F209" s="11">
        <f t="shared" si="7"/>
        <v>2526</v>
      </c>
      <c r="G209" s="11">
        <f t="shared" si="8"/>
        <v>3198</v>
      </c>
    </row>
    <row r="210" spans="1:7" x14ac:dyDescent="0.25">
      <c r="A210" s="11" t="s">
        <v>675</v>
      </c>
      <c r="B210" s="11">
        <v>1431</v>
      </c>
      <c r="C210" s="11">
        <v>942</v>
      </c>
      <c r="D210" s="11">
        <v>2016</v>
      </c>
      <c r="E210" s="11">
        <v>1171</v>
      </c>
      <c r="F210" s="11">
        <f t="shared" si="7"/>
        <v>2373</v>
      </c>
      <c r="G210" s="11">
        <f t="shared" si="8"/>
        <v>3187</v>
      </c>
    </row>
    <row r="211" spans="1:7" x14ac:dyDescent="0.25">
      <c r="A211" s="11" t="s">
        <v>753</v>
      </c>
      <c r="B211" s="11">
        <v>1569</v>
      </c>
      <c r="C211" s="11">
        <v>687</v>
      </c>
      <c r="D211" s="11">
        <v>2143</v>
      </c>
      <c r="E211" s="11">
        <v>992</v>
      </c>
      <c r="F211" s="11">
        <f t="shared" si="7"/>
        <v>2256</v>
      </c>
      <c r="G211" s="11">
        <f t="shared" si="8"/>
        <v>3135</v>
      </c>
    </row>
    <row r="212" spans="1:7" x14ac:dyDescent="0.25">
      <c r="A212" s="11" t="s">
        <v>815</v>
      </c>
      <c r="B212" s="11">
        <v>1575</v>
      </c>
      <c r="C212" s="11">
        <v>1011</v>
      </c>
      <c r="D212" s="11">
        <v>1684</v>
      </c>
      <c r="E212" s="11">
        <v>1421</v>
      </c>
      <c r="F212" s="11">
        <f t="shared" si="7"/>
        <v>2586</v>
      </c>
      <c r="G212" s="11">
        <f t="shared" si="8"/>
        <v>3105</v>
      </c>
    </row>
    <row r="213" spans="1:7" x14ac:dyDescent="0.25">
      <c r="A213" s="11" t="s">
        <v>658</v>
      </c>
      <c r="B213" s="11">
        <v>763</v>
      </c>
      <c r="C213" s="11">
        <v>927</v>
      </c>
      <c r="D213" s="11">
        <v>1647</v>
      </c>
      <c r="E213" s="11">
        <v>1448</v>
      </c>
      <c r="F213" s="11">
        <f t="shared" si="7"/>
        <v>1690</v>
      </c>
      <c r="G213" s="11">
        <f t="shared" si="8"/>
        <v>3095</v>
      </c>
    </row>
    <row r="214" spans="1:7" x14ac:dyDescent="0.25">
      <c r="A214" s="11" t="s">
        <v>668</v>
      </c>
      <c r="B214" s="11">
        <v>1189</v>
      </c>
      <c r="C214" s="11">
        <v>809</v>
      </c>
      <c r="D214" s="11">
        <v>1742</v>
      </c>
      <c r="E214" s="11">
        <v>1336</v>
      </c>
      <c r="F214" s="11">
        <f t="shared" si="7"/>
        <v>1998</v>
      </c>
      <c r="G214" s="11">
        <f t="shared" si="8"/>
        <v>3078</v>
      </c>
    </row>
    <row r="215" spans="1:7" x14ac:dyDescent="0.25">
      <c r="A215" s="11" t="s">
        <v>876</v>
      </c>
      <c r="B215" s="11">
        <v>1593</v>
      </c>
      <c r="C215" s="11">
        <v>761</v>
      </c>
      <c r="D215" s="11">
        <v>1976</v>
      </c>
      <c r="E215" s="11">
        <v>1071</v>
      </c>
      <c r="F215" s="11">
        <f t="shared" si="7"/>
        <v>2354</v>
      </c>
      <c r="G215" s="11">
        <f t="shared" si="8"/>
        <v>3047</v>
      </c>
    </row>
    <row r="216" spans="1:7" x14ac:dyDescent="0.25">
      <c r="A216" s="11" t="s">
        <v>678</v>
      </c>
      <c r="B216" s="11">
        <v>1119</v>
      </c>
      <c r="C216" s="11">
        <v>1053</v>
      </c>
      <c r="D216" s="11">
        <v>1500</v>
      </c>
      <c r="E216" s="11">
        <v>1508</v>
      </c>
      <c r="F216" s="11">
        <f t="shared" si="7"/>
        <v>2172</v>
      </c>
      <c r="G216" s="11">
        <f t="shared" si="8"/>
        <v>3008</v>
      </c>
    </row>
    <row r="217" spans="1:7" x14ac:dyDescent="0.25">
      <c r="A217" s="11" t="s">
        <v>722</v>
      </c>
      <c r="B217" s="11">
        <v>1162</v>
      </c>
      <c r="C217" s="11">
        <v>804</v>
      </c>
      <c r="D217" s="11">
        <v>1696</v>
      </c>
      <c r="E217" s="11">
        <v>1291</v>
      </c>
      <c r="F217" s="11">
        <f t="shared" si="7"/>
        <v>1966</v>
      </c>
      <c r="G217" s="11">
        <f t="shared" si="8"/>
        <v>2987</v>
      </c>
    </row>
    <row r="218" spans="1:7" x14ac:dyDescent="0.25">
      <c r="A218" s="11" t="s">
        <v>688</v>
      </c>
      <c r="B218" s="11">
        <v>1223</v>
      </c>
      <c r="C218" s="11">
        <v>864</v>
      </c>
      <c r="D218" s="11">
        <v>1579</v>
      </c>
      <c r="E218" s="11">
        <v>1402</v>
      </c>
      <c r="F218" s="11">
        <f t="shared" si="7"/>
        <v>2087</v>
      </c>
      <c r="G218" s="11">
        <f t="shared" si="8"/>
        <v>2981</v>
      </c>
    </row>
    <row r="219" spans="1:7" x14ac:dyDescent="0.25">
      <c r="A219" s="11" t="s">
        <v>909</v>
      </c>
      <c r="B219" s="11">
        <v>1214</v>
      </c>
      <c r="C219" s="11">
        <v>834</v>
      </c>
      <c r="D219" s="11">
        <v>1773</v>
      </c>
      <c r="E219" s="11">
        <v>1200</v>
      </c>
      <c r="F219" s="11">
        <f t="shared" si="7"/>
        <v>2048</v>
      </c>
      <c r="G219" s="11">
        <f t="shared" si="8"/>
        <v>2973</v>
      </c>
    </row>
    <row r="220" spans="1:7" x14ac:dyDescent="0.25">
      <c r="A220" s="11" t="s">
        <v>745</v>
      </c>
      <c r="B220" s="11">
        <v>1338</v>
      </c>
      <c r="C220" s="11">
        <v>1452</v>
      </c>
      <c r="D220" s="11">
        <v>1280</v>
      </c>
      <c r="E220" s="11">
        <v>1690</v>
      </c>
      <c r="F220" s="11">
        <f t="shared" si="7"/>
        <v>2790</v>
      </c>
      <c r="G220" s="11">
        <f t="shared" si="8"/>
        <v>2970</v>
      </c>
    </row>
    <row r="221" spans="1:7" x14ac:dyDescent="0.25">
      <c r="A221" s="11" t="s">
        <v>692</v>
      </c>
      <c r="B221" s="11">
        <v>1124</v>
      </c>
      <c r="C221" s="11">
        <v>900</v>
      </c>
      <c r="D221" s="11">
        <v>1772</v>
      </c>
      <c r="E221" s="11">
        <v>1195</v>
      </c>
      <c r="F221" s="11">
        <f t="shared" si="7"/>
        <v>2024</v>
      </c>
      <c r="G221" s="11">
        <f t="shared" si="8"/>
        <v>2967</v>
      </c>
    </row>
    <row r="222" spans="1:7" x14ac:dyDescent="0.25">
      <c r="A222" s="11" t="s">
        <v>902</v>
      </c>
      <c r="B222" s="11">
        <v>954</v>
      </c>
      <c r="C222" s="11">
        <v>1049</v>
      </c>
      <c r="D222" s="11">
        <v>1463</v>
      </c>
      <c r="E222" s="11">
        <v>1504</v>
      </c>
      <c r="F222" s="11">
        <f t="shared" si="7"/>
        <v>2003</v>
      </c>
      <c r="G222" s="11">
        <f t="shared" si="8"/>
        <v>2967</v>
      </c>
    </row>
    <row r="223" spans="1:7" x14ac:dyDescent="0.25">
      <c r="A223" s="11" t="s">
        <v>1385</v>
      </c>
      <c r="B223" s="11">
        <v>1506</v>
      </c>
      <c r="C223" s="11">
        <v>1122</v>
      </c>
      <c r="D223" s="11">
        <v>1665</v>
      </c>
      <c r="E223" s="11">
        <v>1299</v>
      </c>
      <c r="F223" s="11">
        <f t="shared" si="7"/>
        <v>2628</v>
      </c>
      <c r="G223" s="11">
        <f t="shared" si="8"/>
        <v>2964</v>
      </c>
    </row>
    <row r="224" spans="1:7" x14ac:dyDescent="0.25">
      <c r="A224" s="11" t="s">
        <v>1440</v>
      </c>
      <c r="B224" s="11">
        <v>1069</v>
      </c>
      <c r="C224" s="11">
        <v>1283</v>
      </c>
      <c r="D224" s="11">
        <v>1405</v>
      </c>
      <c r="E224" s="11">
        <v>1543</v>
      </c>
      <c r="F224" s="11">
        <f t="shared" si="7"/>
        <v>2352</v>
      </c>
      <c r="G224" s="11">
        <f t="shared" si="8"/>
        <v>2948</v>
      </c>
    </row>
    <row r="225" spans="1:7" x14ac:dyDescent="0.25">
      <c r="A225" s="11" t="s">
        <v>772</v>
      </c>
      <c r="B225" s="11">
        <v>1349</v>
      </c>
      <c r="C225" s="11">
        <v>1201</v>
      </c>
      <c r="D225" s="11">
        <v>1402</v>
      </c>
      <c r="E225" s="11">
        <v>1522</v>
      </c>
      <c r="F225" s="11">
        <f t="shared" si="7"/>
        <v>2550</v>
      </c>
      <c r="G225" s="11">
        <f t="shared" si="8"/>
        <v>2924</v>
      </c>
    </row>
    <row r="226" spans="1:7" x14ac:dyDescent="0.25">
      <c r="A226" s="11" t="s">
        <v>660</v>
      </c>
      <c r="B226" s="11">
        <v>620</v>
      </c>
      <c r="C226" s="11">
        <v>792</v>
      </c>
      <c r="D226" s="11">
        <v>1398</v>
      </c>
      <c r="E226" s="11">
        <v>1512</v>
      </c>
      <c r="F226" s="11">
        <f t="shared" si="7"/>
        <v>1412</v>
      </c>
      <c r="G226" s="11">
        <f t="shared" si="8"/>
        <v>2910</v>
      </c>
    </row>
    <row r="227" spans="1:7" x14ac:dyDescent="0.25">
      <c r="A227" s="11" t="s">
        <v>838</v>
      </c>
      <c r="B227" s="11">
        <v>1438</v>
      </c>
      <c r="C227" s="11">
        <v>826</v>
      </c>
      <c r="D227" s="11">
        <v>1944</v>
      </c>
      <c r="E227" s="11">
        <v>961</v>
      </c>
      <c r="F227" s="11">
        <f t="shared" si="7"/>
        <v>2264</v>
      </c>
      <c r="G227" s="11">
        <f t="shared" si="8"/>
        <v>2905</v>
      </c>
    </row>
    <row r="228" spans="1:7" x14ac:dyDescent="0.25">
      <c r="A228" s="11" t="s">
        <v>910</v>
      </c>
      <c r="B228" s="11">
        <v>1256</v>
      </c>
      <c r="C228" s="11">
        <v>1026</v>
      </c>
      <c r="D228" s="11">
        <v>1521</v>
      </c>
      <c r="E228" s="11">
        <v>1372</v>
      </c>
      <c r="F228" s="11">
        <f t="shared" si="7"/>
        <v>2282</v>
      </c>
      <c r="G228" s="11">
        <f t="shared" si="8"/>
        <v>2893</v>
      </c>
    </row>
    <row r="229" spans="1:7" x14ac:dyDescent="0.25">
      <c r="A229" s="11" t="s">
        <v>664</v>
      </c>
      <c r="B229" s="11">
        <v>827</v>
      </c>
      <c r="C229" s="11">
        <v>980</v>
      </c>
      <c r="D229" s="11">
        <v>1267</v>
      </c>
      <c r="E229" s="11">
        <v>1617</v>
      </c>
      <c r="F229" s="11">
        <f t="shared" si="7"/>
        <v>1807</v>
      </c>
      <c r="G229" s="11">
        <f t="shared" si="8"/>
        <v>2884</v>
      </c>
    </row>
    <row r="230" spans="1:7" x14ac:dyDescent="0.25">
      <c r="A230" s="11" t="s">
        <v>674</v>
      </c>
      <c r="B230" s="11">
        <v>889</v>
      </c>
      <c r="C230" s="11">
        <v>874</v>
      </c>
      <c r="D230" s="11">
        <v>1380</v>
      </c>
      <c r="E230" s="11">
        <v>1498</v>
      </c>
      <c r="F230" s="11">
        <f t="shared" si="7"/>
        <v>1763</v>
      </c>
      <c r="G230" s="11">
        <f t="shared" si="8"/>
        <v>2878</v>
      </c>
    </row>
    <row r="231" spans="1:7" x14ac:dyDescent="0.25">
      <c r="A231" s="11" t="s">
        <v>1468</v>
      </c>
      <c r="B231" s="11">
        <v>1042</v>
      </c>
      <c r="C231" s="11">
        <v>1078</v>
      </c>
      <c r="D231" s="11">
        <v>1528</v>
      </c>
      <c r="E231" s="11">
        <v>1345</v>
      </c>
      <c r="F231" s="11">
        <f t="shared" si="7"/>
        <v>2120</v>
      </c>
      <c r="G231" s="11">
        <f t="shared" si="8"/>
        <v>2873</v>
      </c>
    </row>
    <row r="232" spans="1:7" x14ac:dyDescent="0.25">
      <c r="A232" s="11" t="s">
        <v>1551</v>
      </c>
      <c r="B232" s="11">
        <v>907</v>
      </c>
      <c r="C232" s="11">
        <v>1079</v>
      </c>
      <c r="D232" s="11">
        <v>1244</v>
      </c>
      <c r="E232" s="11">
        <v>1615</v>
      </c>
      <c r="F232" s="11">
        <f t="shared" si="7"/>
        <v>1986</v>
      </c>
      <c r="G232" s="11">
        <f t="shared" si="8"/>
        <v>2859</v>
      </c>
    </row>
    <row r="233" spans="1:7" x14ac:dyDescent="0.25">
      <c r="A233" s="11" t="s">
        <v>1616</v>
      </c>
      <c r="B233" s="11">
        <v>890</v>
      </c>
      <c r="C233" s="11">
        <v>668</v>
      </c>
      <c r="D233" s="11">
        <v>1291</v>
      </c>
      <c r="E233" s="11">
        <v>1558</v>
      </c>
      <c r="F233" s="11">
        <f t="shared" si="7"/>
        <v>1558</v>
      </c>
      <c r="G233" s="11">
        <f t="shared" si="8"/>
        <v>2849</v>
      </c>
    </row>
    <row r="234" spans="1:7" x14ac:dyDescent="0.25">
      <c r="A234" s="11" t="s">
        <v>829</v>
      </c>
      <c r="B234" s="11">
        <v>1147</v>
      </c>
      <c r="C234" s="11">
        <v>1064</v>
      </c>
      <c r="D234" s="11">
        <v>1459</v>
      </c>
      <c r="E234" s="11">
        <v>1360</v>
      </c>
      <c r="F234" s="11">
        <f t="shared" si="7"/>
        <v>2211</v>
      </c>
      <c r="G234" s="11">
        <f t="shared" si="8"/>
        <v>2819</v>
      </c>
    </row>
    <row r="235" spans="1:7" x14ac:dyDescent="0.25">
      <c r="A235" s="11" t="s">
        <v>842</v>
      </c>
      <c r="B235" s="11">
        <v>1017</v>
      </c>
      <c r="C235" s="11">
        <v>878</v>
      </c>
      <c r="D235" s="11">
        <v>1692</v>
      </c>
      <c r="E235" s="11">
        <v>1117</v>
      </c>
      <c r="F235" s="11">
        <f t="shared" si="7"/>
        <v>1895</v>
      </c>
      <c r="G235" s="11">
        <f t="shared" si="8"/>
        <v>2809</v>
      </c>
    </row>
    <row r="236" spans="1:7" x14ac:dyDescent="0.25">
      <c r="A236" s="11" t="s">
        <v>1224</v>
      </c>
      <c r="B236" s="11">
        <v>939</v>
      </c>
      <c r="C236" s="11">
        <v>837</v>
      </c>
      <c r="D236" s="11">
        <v>1442</v>
      </c>
      <c r="E236" s="11">
        <v>1351</v>
      </c>
      <c r="F236" s="11">
        <f t="shared" si="7"/>
        <v>1776</v>
      </c>
      <c r="G236" s="11">
        <f t="shared" si="8"/>
        <v>2793</v>
      </c>
    </row>
    <row r="237" spans="1:7" x14ac:dyDescent="0.25">
      <c r="A237" s="11" t="s">
        <v>720</v>
      </c>
      <c r="B237" s="11">
        <v>735</v>
      </c>
      <c r="C237" s="11">
        <v>692</v>
      </c>
      <c r="D237" s="11">
        <v>1422</v>
      </c>
      <c r="E237" s="11">
        <v>1370</v>
      </c>
      <c r="F237" s="11">
        <f t="shared" si="7"/>
        <v>1427</v>
      </c>
      <c r="G237" s="11">
        <f t="shared" si="8"/>
        <v>2792</v>
      </c>
    </row>
    <row r="238" spans="1:7" x14ac:dyDescent="0.25">
      <c r="A238" s="11" t="s">
        <v>705</v>
      </c>
      <c r="B238" s="11">
        <v>1021</v>
      </c>
      <c r="C238" s="11">
        <v>979</v>
      </c>
      <c r="D238" s="11">
        <v>1363</v>
      </c>
      <c r="E238" s="11">
        <v>1401</v>
      </c>
      <c r="F238" s="11">
        <f t="shared" si="7"/>
        <v>2000</v>
      </c>
      <c r="G238" s="11">
        <f t="shared" si="8"/>
        <v>2764</v>
      </c>
    </row>
    <row r="239" spans="1:7" x14ac:dyDescent="0.25">
      <c r="A239" s="11" t="s">
        <v>832</v>
      </c>
      <c r="B239" s="11">
        <v>1002</v>
      </c>
      <c r="C239" s="11">
        <v>751</v>
      </c>
      <c r="D239" s="11">
        <v>1611</v>
      </c>
      <c r="E239" s="11">
        <v>1149</v>
      </c>
      <c r="F239" s="11">
        <f t="shared" si="7"/>
        <v>1753</v>
      </c>
      <c r="G239" s="11">
        <f t="shared" si="8"/>
        <v>2760</v>
      </c>
    </row>
    <row r="240" spans="1:7" x14ac:dyDescent="0.25">
      <c r="A240" s="11" t="s">
        <v>877</v>
      </c>
      <c r="B240" s="11">
        <v>829</v>
      </c>
      <c r="C240" s="11">
        <v>895</v>
      </c>
      <c r="D240" s="11">
        <v>1287</v>
      </c>
      <c r="E240" s="11">
        <v>1463</v>
      </c>
      <c r="F240" s="11">
        <f t="shared" si="7"/>
        <v>1724</v>
      </c>
      <c r="G240" s="11">
        <f t="shared" si="8"/>
        <v>2750</v>
      </c>
    </row>
    <row r="241" spans="1:7" x14ac:dyDescent="0.25">
      <c r="A241" s="11" t="s">
        <v>763</v>
      </c>
      <c r="B241" s="11">
        <v>1375</v>
      </c>
      <c r="C241" s="11">
        <v>903</v>
      </c>
      <c r="D241" s="11">
        <v>1626</v>
      </c>
      <c r="E241" s="11">
        <v>1122</v>
      </c>
      <c r="F241" s="11">
        <f t="shared" si="7"/>
        <v>2278</v>
      </c>
      <c r="G241" s="11">
        <f t="shared" si="8"/>
        <v>2748</v>
      </c>
    </row>
    <row r="242" spans="1:7" x14ac:dyDescent="0.25">
      <c r="A242" s="11" t="s">
        <v>933</v>
      </c>
      <c r="B242" s="11">
        <v>1031</v>
      </c>
      <c r="C242" s="11">
        <v>704</v>
      </c>
      <c r="D242" s="11">
        <v>1665</v>
      </c>
      <c r="E242" s="11">
        <v>1081</v>
      </c>
      <c r="F242" s="11">
        <f t="shared" si="7"/>
        <v>1735</v>
      </c>
      <c r="G242" s="11">
        <f t="shared" si="8"/>
        <v>2746</v>
      </c>
    </row>
    <row r="243" spans="1:7" x14ac:dyDescent="0.25">
      <c r="A243" s="11" t="s">
        <v>1147</v>
      </c>
      <c r="B243" s="11">
        <v>703</v>
      </c>
      <c r="C243" s="11">
        <v>995</v>
      </c>
      <c r="D243" s="11">
        <v>1150</v>
      </c>
      <c r="E243" s="11">
        <v>1592</v>
      </c>
      <c r="F243" s="11">
        <f t="shared" si="7"/>
        <v>1698</v>
      </c>
      <c r="G243" s="11">
        <f t="shared" si="8"/>
        <v>2742</v>
      </c>
    </row>
    <row r="244" spans="1:7" x14ac:dyDescent="0.25">
      <c r="A244" s="11" t="s">
        <v>655</v>
      </c>
      <c r="B244" s="11">
        <v>1027</v>
      </c>
      <c r="C244" s="11">
        <v>1021</v>
      </c>
      <c r="D244" s="11">
        <v>1182</v>
      </c>
      <c r="E244" s="11">
        <v>1559</v>
      </c>
      <c r="F244" s="11">
        <f t="shared" si="7"/>
        <v>2048</v>
      </c>
      <c r="G244" s="11">
        <f t="shared" si="8"/>
        <v>2741</v>
      </c>
    </row>
    <row r="245" spans="1:7" x14ac:dyDescent="0.25">
      <c r="A245" s="11" t="s">
        <v>784</v>
      </c>
      <c r="B245" s="11">
        <v>817</v>
      </c>
      <c r="C245" s="11">
        <v>897</v>
      </c>
      <c r="D245" s="11">
        <v>1090</v>
      </c>
      <c r="E245" s="11">
        <v>1602</v>
      </c>
      <c r="F245" s="11">
        <f t="shared" si="7"/>
        <v>1714</v>
      </c>
      <c r="G245" s="11">
        <f t="shared" si="8"/>
        <v>2692</v>
      </c>
    </row>
    <row r="246" spans="1:7" x14ac:dyDescent="0.25">
      <c r="A246" s="11" t="s">
        <v>845</v>
      </c>
      <c r="B246" s="11">
        <v>895</v>
      </c>
      <c r="C246" s="11">
        <v>1071</v>
      </c>
      <c r="D246" s="11">
        <v>1217</v>
      </c>
      <c r="E246" s="11">
        <v>1470</v>
      </c>
      <c r="F246" s="11">
        <f t="shared" si="7"/>
        <v>1966</v>
      </c>
      <c r="G246" s="11">
        <f t="shared" si="8"/>
        <v>2687</v>
      </c>
    </row>
    <row r="247" spans="1:7" x14ac:dyDescent="0.25">
      <c r="A247" s="11" t="s">
        <v>716</v>
      </c>
      <c r="B247" s="11">
        <v>1098</v>
      </c>
      <c r="C247" s="11">
        <v>1124</v>
      </c>
      <c r="D247" s="11">
        <v>1291</v>
      </c>
      <c r="E247" s="11">
        <v>1395</v>
      </c>
      <c r="F247" s="11">
        <f t="shared" si="7"/>
        <v>2222</v>
      </c>
      <c r="G247" s="11">
        <f t="shared" si="8"/>
        <v>2686</v>
      </c>
    </row>
    <row r="248" spans="1:7" x14ac:dyDescent="0.25">
      <c r="A248" s="11" t="s">
        <v>659</v>
      </c>
      <c r="B248" s="11">
        <v>1050</v>
      </c>
      <c r="C248" s="11">
        <v>745</v>
      </c>
      <c r="D248" s="11">
        <v>1487</v>
      </c>
      <c r="E248" s="11">
        <v>1179</v>
      </c>
      <c r="F248" s="11">
        <f t="shared" si="7"/>
        <v>1795</v>
      </c>
      <c r="G248" s="11">
        <f t="shared" si="8"/>
        <v>2666</v>
      </c>
    </row>
    <row r="249" spans="1:7" x14ac:dyDescent="0.25">
      <c r="A249" s="11" t="s">
        <v>900</v>
      </c>
      <c r="B249" s="11">
        <v>1407</v>
      </c>
      <c r="C249" s="11">
        <v>717</v>
      </c>
      <c r="D249" s="11">
        <v>1788</v>
      </c>
      <c r="E249" s="11">
        <v>866</v>
      </c>
      <c r="F249" s="11">
        <f t="shared" si="7"/>
        <v>2124</v>
      </c>
      <c r="G249" s="11">
        <f t="shared" si="8"/>
        <v>2654</v>
      </c>
    </row>
    <row r="250" spans="1:7" x14ac:dyDescent="0.25">
      <c r="A250" s="11" t="s">
        <v>738</v>
      </c>
      <c r="B250" s="11">
        <v>976</v>
      </c>
      <c r="C250" s="11">
        <v>916</v>
      </c>
      <c r="D250" s="11">
        <v>1205</v>
      </c>
      <c r="E250" s="11">
        <v>1444</v>
      </c>
      <c r="F250" s="11">
        <f t="shared" si="7"/>
        <v>1892</v>
      </c>
      <c r="G250" s="11">
        <f t="shared" si="8"/>
        <v>2649</v>
      </c>
    </row>
    <row r="251" spans="1:7" x14ac:dyDescent="0.25">
      <c r="A251" s="11" t="s">
        <v>1458</v>
      </c>
      <c r="B251" s="11">
        <v>1132</v>
      </c>
      <c r="C251" s="11">
        <v>858</v>
      </c>
      <c r="D251" s="11">
        <v>1473</v>
      </c>
      <c r="E251" s="11">
        <v>1173</v>
      </c>
      <c r="F251" s="11">
        <f t="shared" si="7"/>
        <v>1990</v>
      </c>
      <c r="G251" s="11">
        <f t="shared" si="8"/>
        <v>2646</v>
      </c>
    </row>
    <row r="252" spans="1:7" x14ac:dyDescent="0.25">
      <c r="A252" s="11" t="s">
        <v>697</v>
      </c>
      <c r="B252" s="11">
        <v>1052</v>
      </c>
      <c r="C252" s="11">
        <v>748</v>
      </c>
      <c r="D252" s="11">
        <v>1495</v>
      </c>
      <c r="E252" s="11">
        <v>1143</v>
      </c>
      <c r="F252" s="11">
        <f t="shared" ref="F252:F315" si="9">B252+C252</f>
        <v>1800</v>
      </c>
      <c r="G252" s="11">
        <f t="shared" ref="G252:G315" si="10">D252+E252</f>
        <v>2638</v>
      </c>
    </row>
    <row r="253" spans="1:7" x14ac:dyDescent="0.25">
      <c r="A253" s="11" t="s">
        <v>725</v>
      </c>
      <c r="B253" s="11">
        <v>1148</v>
      </c>
      <c r="C253" s="11">
        <v>1019</v>
      </c>
      <c r="D253" s="11">
        <v>1315</v>
      </c>
      <c r="E253" s="11">
        <v>1294</v>
      </c>
      <c r="F253" s="11">
        <f t="shared" si="9"/>
        <v>2167</v>
      </c>
      <c r="G253" s="11">
        <f t="shared" si="10"/>
        <v>2609</v>
      </c>
    </row>
    <row r="254" spans="1:7" x14ac:dyDescent="0.25">
      <c r="A254" s="11" t="s">
        <v>760</v>
      </c>
      <c r="B254" s="11">
        <v>815</v>
      </c>
      <c r="C254" s="11">
        <v>796</v>
      </c>
      <c r="D254" s="11">
        <v>1208</v>
      </c>
      <c r="E254" s="11">
        <v>1389</v>
      </c>
      <c r="F254" s="11">
        <f t="shared" si="9"/>
        <v>1611</v>
      </c>
      <c r="G254" s="11">
        <f t="shared" si="10"/>
        <v>2597</v>
      </c>
    </row>
    <row r="255" spans="1:7" x14ac:dyDescent="0.25">
      <c r="A255" s="11" t="s">
        <v>646</v>
      </c>
      <c r="B255" s="11">
        <v>932</v>
      </c>
      <c r="C255" s="11">
        <v>940</v>
      </c>
      <c r="D255" s="11">
        <v>1274</v>
      </c>
      <c r="E255" s="11">
        <v>1288</v>
      </c>
      <c r="F255" s="11">
        <f t="shared" si="9"/>
        <v>1872</v>
      </c>
      <c r="G255" s="11">
        <f t="shared" si="10"/>
        <v>2562</v>
      </c>
    </row>
    <row r="256" spans="1:7" x14ac:dyDescent="0.25">
      <c r="A256" s="11" t="s">
        <v>947</v>
      </c>
      <c r="B256" s="11">
        <v>1168</v>
      </c>
      <c r="C256" s="11">
        <v>723</v>
      </c>
      <c r="D256" s="11">
        <v>1485</v>
      </c>
      <c r="E256" s="11">
        <v>1074</v>
      </c>
      <c r="F256" s="11">
        <f t="shared" si="9"/>
        <v>1891</v>
      </c>
      <c r="G256" s="11">
        <f t="shared" si="10"/>
        <v>2559</v>
      </c>
    </row>
    <row r="257" spans="1:7" x14ac:dyDescent="0.25">
      <c r="A257" s="11" t="s">
        <v>628</v>
      </c>
      <c r="B257" s="11">
        <v>800</v>
      </c>
      <c r="C257" s="11">
        <v>944</v>
      </c>
      <c r="D257" s="11">
        <v>1069</v>
      </c>
      <c r="E257" s="11">
        <v>1488</v>
      </c>
      <c r="F257" s="11">
        <f t="shared" si="9"/>
        <v>1744</v>
      </c>
      <c r="G257" s="11">
        <f t="shared" si="10"/>
        <v>2557</v>
      </c>
    </row>
    <row r="258" spans="1:7" x14ac:dyDescent="0.25">
      <c r="A258" s="11" t="s">
        <v>680</v>
      </c>
      <c r="B258" s="11">
        <v>1034</v>
      </c>
      <c r="C258" s="11">
        <v>1131</v>
      </c>
      <c r="D258" s="11">
        <v>1225</v>
      </c>
      <c r="E258" s="11">
        <v>1325</v>
      </c>
      <c r="F258" s="11">
        <f t="shared" si="9"/>
        <v>2165</v>
      </c>
      <c r="G258" s="11">
        <f t="shared" si="10"/>
        <v>2550</v>
      </c>
    </row>
    <row r="259" spans="1:7" x14ac:dyDescent="0.25">
      <c r="A259" s="11" t="s">
        <v>742</v>
      </c>
      <c r="B259" s="11">
        <v>528</v>
      </c>
      <c r="C259" s="11">
        <v>1232</v>
      </c>
      <c r="D259" s="11">
        <v>827</v>
      </c>
      <c r="E259" s="11">
        <v>1722</v>
      </c>
      <c r="F259" s="11">
        <f t="shared" si="9"/>
        <v>1760</v>
      </c>
      <c r="G259" s="11">
        <f t="shared" si="10"/>
        <v>2549</v>
      </c>
    </row>
    <row r="260" spans="1:7" x14ac:dyDescent="0.25">
      <c r="A260" s="11" t="s">
        <v>687</v>
      </c>
      <c r="B260" s="11">
        <v>1080</v>
      </c>
      <c r="C260" s="11">
        <v>763</v>
      </c>
      <c r="D260" s="11">
        <v>1463</v>
      </c>
      <c r="E260" s="11">
        <v>1085</v>
      </c>
      <c r="F260" s="11">
        <f t="shared" si="9"/>
        <v>1843</v>
      </c>
      <c r="G260" s="11">
        <f t="shared" si="10"/>
        <v>2548</v>
      </c>
    </row>
    <row r="261" spans="1:7" x14ac:dyDescent="0.25">
      <c r="A261" s="11" t="s">
        <v>630</v>
      </c>
      <c r="B261" s="11">
        <v>1034</v>
      </c>
      <c r="C261" s="11">
        <v>721</v>
      </c>
      <c r="D261" s="11">
        <v>1556</v>
      </c>
      <c r="E261" s="11">
        <v>988</v>
      </c>
      <c r="F261" s="11">
        <f t="shared" si="9"/>
        <v>1755</v>
      </c>
      <c r="G261" s="11">
        <f t="shared" si="10"/>
        <v>2544</v>
      </c>
    </row>
    <row r="262" spans="1:7" x14ac:dyDescent="0.25">
      <c r="A262" s="11" t="s">
        <v>689</v>
      </c>
      <c r="B262" s="11">
        <v>1014</v>
      </c>
      <c r="C262" s="11">
        <v>784</v>
      </c>
      <c r="D262" s="11">
        <v>1346</v>
      </c>
      <c r="E262" s="11">
        <v>1184</v>
      </c>
      <c r="F262" s="11">
        <f t="shared" si="9"/>
        <v>1798</v>
      </c>
      <c r="G262" s="11">
        <f t="shared" si="10"/>
        <v>2530</v>
      </c>
    </row>
    <row r="263" spans="1:7" x14ac:dyDescent="0.25">
      <c r="A263" s="11" t="s">
        <v>928</v>
      </c>
      <c r="B263" s="11">
        <v>969</v>
      </c>
      <c r="C263" s="11">
        <v>1074</v>
      </c>
      <c r="D263" s="11">
        <v>1115</v>
      </c>
      <c r="E263" s="11">
        <v>1413</v>
      </c>
      <c r="F263" s="11">
        <f t="shared" si="9"/>
        <v>2043</v>
      </c>
      <c r="G263" s="11">
        <f t="shared" si="10"/>
        <v>2528</v>
      </c>
    </row>
    <row r="264" spans="1:7" x14ac:dyDescent="0.25">
      <c r="A264" s="11" t="s">
        <v>922</v>
      </c>
      <c r="B264" s="11">
        <v>786</v>
      </c>
      <c r="C264" s="11">
        <v>885</v>
      </c>
      <c r="D264" s="11">
        <v>1293</v>
      </c>
      <c r="E264" s="11">
        <v>1223</v>
      </c>
      <c r="F264" s="11">
        <f t="shared" si="9"/>
        <v>1671</v>
      </c>
      <c r="G264" s="11">
        <f t="shared" si="10"/>
        <v>2516</v>
      </c>
    </row>
    <row r="265" spans="1:7" x14ac:dyDescent="0.25">
      <c r="A265" s="11" t="s">
        <v>823</v>
      </c>
      <c r="B265" s="11">
        <v>962</v>
      </c>
      <c r="C265" s="11">
        <v>694</v>
      </c>
      <c r="D265" s="11">
        <v>1279</v>
      </c>
      <c r="E265" s="11">
        <v>1230</v>
      </c>
      <c r="F265" s="11">
        <f t="shared" si="9"/>
        <v>1656</v>
      </c>
      <c r="G265" s="11">
        <f t="shared" si="10"/>
        <v>2509</v>
      </c>
    </row>
    <row r="266" spans="1:7" x14ac:dyDescent="0.25">
      <c r="A266" s="11" t="s">
        <v>672</v>
      </c>
      <c r="B266" s="11">
        <v>773</v>
      </c>
      <c r="C266" s="11">
        <v>912</v>
      </c>
      <c r="D266" s="11">
        <v>1069</v>
      </c>
      <c r="E266" s="11">
        <v>1411</v>
      </c>
      <c r="F266" s="11">
        <f t="shared" si="9"/>
        <v>1685</v>
      </c>
      <c r="G266" s="11">
        <f t="shared" si="10"/>
        <v>2480</v>
      </c>
    </row>
    <row r="267" spans="1:7" x14ac:dyDescent="0.25">
      <c r="A267" s="11" t="s">
        <v>671</v>
      </c>
      <c r="B267" s="11">
        <v>848</v>
      </c>
      <c r="C267" s="11">
        <v>1022</v>
      </c>
      <c r="D267" s="11">
        <v>989</v>
      </c>
      <c r="E267" s="11">
        <v>1489</v>
      </c>
      <c r="F267" s="11">
        <f t="shared" si="9"/>
        <v>1870</v>
      </c>
      <c r="G267" s="11">
        <f t="shared" si="10"/>
        <v>2478</v>
      </c>
    </row>
    <row r="268" spans="1:7" x14ac:dyDescent="0.25">
      <c r="A268" s="11" t="s">
        <v>709</v>
      </c>
      <c r="B268" s="11">
        <v>603</v>
      </c>
      <c r="C268" s="11">
        <v>1002</v>
      </c>
      <c r="D268" s="11">
        <v>1118</v>
      </c>
      <c r="E268" s="11">
        <v>1344</v>
      </c>
      <c r="F268" s="11">
        <f t="shared" si="9"/>
        <v>1605</v>
      </c>
      <c r="G268" s="11">
        <f t="shared" si="10"/>
        <v>2462</v>
      </c>
    </row>
    <row r="269" spans="1:7" x14ac:dyDescent="0.25">
      <c r="A269" s="11" t="s">
        <v>629</v>
      </c>
      <c r="B269" s="11">
        <v>978</v>
      </c>
      <c r="C269" s="11">
        <v>600</v>
      </c>
      <c r="D269" s="11">
        <v>1428</v>
      </c>
      <c r="E269" s="11">
        <v>1031</v>
      </c>
      <c r="F269" s="11">
        <f t="shared" si="9"/>
        <v>1578</v>
      </c>
      <c r="G269" s="11">
        <f t="shared" si="10"/>
        <v>2459</v>
      </c>
    </row>
    <row r="270" spans="1:7" x14ac:dyDescent="0.25">
      <c r="A270" s="11" t="s">
        <v>683</v>
      </c>
      <c r="B270" s="11">
        <v>760</v>
      </c>
      <c r="C270" s="11">
        <v>905</v>
      </c>
      <c r="D270" s="11">
        <v>1062</v>
      </c>
      <c r="E270" s="11">
        <v>1393</v>
      </c>
      <c r="F270" s="11">
        <f t="shared" si="9"/>
        <v>1665</v>
      </c>
      <c r="G270" s="11">
        <f t="shared" si="10"/>
        <v>2455</v>
      </c>
    </row>
    <row r="271" spans="1:7" x14ac:dyDescent="0.25">
      <c r="A271" s="11" t="s">
        <v>779</v>
      </c>
      <c r="B271" s="11">
        <v>1133</v>
      </c>
      <c r="C271" s="11">
        <v>1103</v>
      </c>
      <c r="D271" s="11">
        <v>1138</v>
      </c>
      <c r="E271" s="11">
        <v>1313</v>
      </c>
      <c r="F271" s="11">
        <f t="shared" si="9"/>
        <v>2236</v>
      </c>
      <c r="G271" s="11">
        <f t="shared" si="10"/>
        <v>2451</v>
      </c>
    </row>
    <row r="272" spans="1:7" x14ac:dyDescent="0.25">
      <c r="A272" s="11" t="s">
        <v>746</v>
      </c>
      <c r="B272" s="11">
        <v>439</v>
      </c>
      <c r="C272" s="11">
        <v>1318</v>
      </c>
      <c r="D272" s="11">
        <v>656</v>
      </c>
      <c r="E272" s="11">
        <v>1794</v>
      </c>
      <c r="F272" s="11">
        <f t="shared" si="9"/>
        <v>1757</v>
      </c>
      <c r="G272" s="11">
        <f t="shared" si="10"/>
        <v>2450</v>
      </c>
    </row>
    <row r="273" spans="1:7" x14ac:dyDescent="0.25">
      <c r="A273" s="11" t="s">
        <v>728</v>
      </c>
      <c r="B273" s="11">
        <v>845</v>
      </c>
      <c r="C273" s="11">
        <v>901</v>
      </c>
      <c r="D273" s="11">
        <v>1226</v>
      </c>
      <c r="E273" s="11">
        <v>1211</v>
      </c>
      <c r="F273" s="11">
        <f t="shared" si="9"/>
        <v>1746</v>
      </c>
      <c r="G273" s="11">
        <f t="shared" si="10"/>
        <v>2437</v>
      </c>
    </row>
    <row r="274" spans="1:7" x14ac:dyDescent="0.25">
      <c r="A274" s="11" t="s">
        <v>833</v>
      </c>
      <c r="B274" s="11">
        <v>761</v>
      </c>
      <c r="C274" s="11">
        <v>1421</v>
      </c>
      <c r="D274" s="11">
        <v>809</v>
      </c>
      <c r="E274" s="11">
        <v>1593</v>
      </c>
      <c r="F274" s="11">
        <f t="shared" si="9"/>
        <v>2182</v>
      </c>
      <c r="G274" s="11">
        <f t="shared" si="10"/>
        <v>2402</v>
      </c>
    </row>
    <row r="275" spans="1:7" x14ac:dyDescent="0.25">
      <c r="A275" s="11" t="s">
        <v>792</v>
      </c>
      <c r="B275" s="11">
        <v>583</v>
      </c>
      <c r="C275" s="11">
        <v>1161</v>
      </c>
      <c r="D275" s="11">
        <v>819</v>
      </c>
      <c r="E275" s="11">
        <v>1538</v>
      </c>
      <c r="F275" s="11">
        <f t="shared" si="9"/>
        <v>1744</v>
      </c>
      <c r="G275" s="11">
        <f t="shared" si="10"/>
        <v>2357</v>
      </c>
    </row>
    <row r="276" spans="1:7" x14ac:dyDescent="0.25">
      <c r="A276" s="11" t="s">
        <v>704</v>
      </c>
      <c r="B276" s="11">
        <v>713</v>
      </c>
      <c r="C276" s="11">
        <v>948</v>
      </c>
      <c r="D276" s="11">
        <v>1108</v>
      </c>
      <c r="E276" s="11">
        <v>1243</v>
      </c>
      <c r="F276" s="11">
        <f t="shared" si="9"/>
        <v>1661</v>
      </c>
      <c r="G276" s="11">
        <f t="shared" si="10"/>
        <v>2351</v>
      </c>
    </row>
    <row r="277" spans="1:7" x14ac:dyDescent="0.25">
      <c r="A277" s="11" t="s">
        <v>795</v>
      </c>
      <c r="B277" s="11">
        <v>815</v>
      </c>
      <c r="C277" s="11">
        <v>1010</v>
      </c>
      <c r="D277" s="11">
        <v>990</v>
      </c>
      <c r="E277" s="11">
        <v>1346</v>
      </c>
      <c r="F277" s="11">
        <f t="shared" si="9"/>
        <v>1825</v>
      </c>
      <c r="G277" s="11">
        <f t="shared" si="10"/>
        <v>2336</v>
      </c>
    </row>
    <row r="278" spans="1:7" x14ac:dyDescent="0.25">
      <c r="A278" s="11" t="s">
        <v>942</v>
      </c>
      <c r="B278" s="11">
        <v>732</v>
      </c>
      <c r="C278" s="11">
        <v>915</v>
      </c>
      <c r="D278" s="11">
        <v>998</v>
      </c>
      <c r="E278" s="11">
        <v>1316</v>
      </c>
      <c r="F278" s="11">
        <f t="shared" si="9"/>
        <v>1647</v>
      </c>
      <c r="G278" s="11">
        <f t="shared" si="10"/>
        <v>2314</v>
      </c>
    </row>
    <row r="279" spans="1:7" x14ac:dyDescent="0.25">
      <c r="A279" s="11" t="s">
        <v>667</v>
      </c>
      <c r="B279" s="11">
        <v>417</v>
      </c>
      <c r="C279" s="11">
        <v>1305</v>
      </c>
      <c r="D279" s="11">
        <v>457</v>
      </c>
      <c r="E279" s="11">
        <v>1846</v>
      </c>
      <c r="F279" s="11">
        <f t="shared" si="9"/>
        <v>1722</v>
      </c>
      <c r="G279" s="11">
        <f t="shared" si="10"/>
        <v>2303</v>
      </c>
    </row>
    <row r="280" spans="1:7" x14ac:dyDescent="0.25">
      <c r="A280" s="11" t="s">
        <v>819</v>
      </c>
      <c r="B280" s="11">
        <v>956</v>
      </c>
      <c r="C280" s="11">
        <v>747</v>
      </c>
      <c r="D280" s="11">
        <v>1212</v>
      </c>
      <c r="E280" s="11">
        <v>1050</v>
      </c>
      <c r="F280" s="11">
        <f t="shared" si="9"/>
        <v>1703</v>
      </c>
      <c r="G280" s="11">
        <f t="shared" si="10"/>
        <v>2262</v>
      </c>
    </row>
    <row r="281" spans="1:7" x14ac:dyDescent="0.25">
      <c r="A281" s="11" t="s">
        <v>930</v>
      </c>
      <c r="B281" s="11">
        <v>965</v>
      </c>
      <c r="C281" s="11">
        <v>599</v>
      </c>
      <c r="D281" s="11">
        <v>1341</v>
      </c>
      <c r="E281" s="11">
        <v>920</v>
      </c>
      <c r="F281" s="11">
        <f t="shared" si="9"/>
        <v>1564</v>
      </c>
      <c r="G281" s="11">
        <f t="shared" si="10"/>
        <v>2261</v>
      </c>
    </row>
    <row r="282" spans="1:7" x14ac:dyDescent="0.25">
      <c r="A282" s="11" t="s">
        <v>698</v>
      </c>
      <c r="B282" s="11">
        <v>1060</v>
      </c>
      <c r="C282" s="11">
        <v>617</v>
      </c>
      <c r="D282" s="11">
        <v>1507</v>
      </c>
      <c r="E282" s="11">
        <v>753</v>
      </c>
      <c r="F282" s="11">
        <f t="shared" si="9"/>
        <v>1677</v>
      </c>
      <c r="G282" s="11">
        <f t="shared" si="10"/>
        <v>2260</v>
      </c>
    </row>
    <row r="283" spans="1:7" x14ac:dyDescent="0.25">
      <c r="A283" s="11" t="s">
        <v>888</v>
      </c>
      <c r="B283" s="11">
        <v>752</v>
      </c>
      <c r="C283" s="11">
        <v>699</v>
      </c>
      <c r="D283" s="11">
        <v>1293</v>
      </c>
      <c r="E283" s="11">
        <v>962</v>
      </c>
      <c r="F283" s="11">
        <f t="shared" si="9"/>
        <v>1451</v>
      </c>
      <c r="G283" s="11">
        <f t="shared" si="10"/>
        <v>2255</v>
      </c>
    </row>
    <row r="284" spans="1:7" x14ac:dyDescent="0.25">
      <c r="A284" s="11" t="s">
        <v>803</v>
      </c>
      <c r="B284" s="11">
        <v>785</v>
      </c>
      <c r="C284" s="11">
        <v>666</v>
      </c>
      <c r="D284" s="11">
        <v>1193</v>
      </c>
      <c r="E284" s="11">
        <v>1061</v>
      </c>
      <c r="F284" s="11">
        <f t="shared" si="9"/>
        <v>1451</v>
      </c>
      <c r="G284" s="11">
        <f t="shared" si="10"/>
        <v>2254</v>
      </c>
    </row>
    <row r="285" spans="1:7" x14ac:dyDescent="0.25">
      <c r="A285" s="11" t="s">
        <v>751</v>
      </c>
      <c r="B285" s="11">
        <v>576</v>
      </c>
      <c r="C285" s="11">
        <v>799</v>
      </c>
      <c r="D285" s="11">
        <v>868</v>
      </c>
      <c r="E285" s="11">
        <v>1373</v>
      </c>
      <c r="F285" s="11">
        <f t="shared" si="9"/>
        <v>1375</v>
      </c>
      <c r="G285" s="11">
        <f t="shared" si="10"/>
        <v>2241</v>
      </c>
    </row>
    <row r="286" spans="1:7" x14ac:dyDescent="0.25">
      <c r="A286" s="11" t="s">
        <v>773</v>
      </c>
      <c r="B286" s="11">
        <v>817</v>
      </c>
      <c r="C286" s="11">
        <v>622</v>
      </c>
      <c r="D286" s="11">
        <v>1124</v>
      </c>
      <c r="E286" s="11">
        <v>1117</v>
      </c>
      <c r="F286" s="11">
        <f t="shared" si="9"/>
        <v>1439</v>
      </c>
      <c r="G286" s="11">
        <f t="shared" si="10"/>
        <v>2241</v>
      </c>
    </row>
    <row r="287" spans="1:7" x14ac:dyDescent="0.25">
      <c r="A287" s="11" t="s">
        <v>921</v>
      </c>
      <c r="B287" s="11">
        <v>862</v>
      </c>
      <c r="C287" s="11">
        <v>1193</v>
      </c>
      <c r="D287" s="11">
        <v>890</v>
      </c>
      <c r="E287" s="11">
        <v>1316</v>
      </c>
      <c r="F287" s="11">
        <f t="shared" si="9"/>
        <v>2055</v>
      </c>
      <c r="G287" s="11">
        <f t="shared" si="10"/>
        <v>2206</v>
      </c>
    </row>
    <row r="288" spans="1:7" x14ac:dyDescent="0.25">
      <c r="A288" s="11" t="s">
        <v>1373</v>
      </c>
      <c r="B288" s="11">
        <v>659</v>
      </c>
      <c r="C288" s="11">
        <v>885</v>
      </c>
      <c r="D288" s="11">
        <v>1023</v>
      </c>
      <c r="E288" s="11">
        <v>1174</v>
      </c>
      <c r="F288" s="11">
        <f t="shared" si="9"/>
        <v>1544</v>
      </c>
      <c r="G288" s="11">
        <f t="shared" si="10"/>
        <v>2197</v>
      </c>
    </row>
    <row r="289" spans="1:7" x14ac:dyDescent="0.25">
      <c r="A289" s="11" t="s">
        <v>701</v>
      </c>
      <c r="B289" s="11">
        <v>825</v>
      </c>
      <c r="C289" s="11">
        <v>716</v>
      </c>
      <c r="D289" s="11">
        <v>1154</v>
      </c>
      <c r="E289" s="11">
        <v>1041</v>
      </c>
      <c r="F289" s="11">
        <f t="shared" si="9"/>
        <v>1541</v>
      </c>
      <c r="G289" s="11">
        <f t="shared" si="10"/>
        <v>2195</v>
      </c>
    </row>
    <row r="290" spans="1:7" x14ac:dyDescent="0.25">
      <c r="A290" s="11" t="s">
        <v>771</v>
      </c>
      <c r="B290" s="11">
        <v>1093</v>
      </c>
      <c r="C290" s="11">
        <v>566</v>
      </c>
      <c r="D290" s="11">
        <v>1443</v>
      </c>
      <c r="E290" s="11">
        <v>734</v>
      </c>
      <c r="F290" s="11">
        <f t="shared" si="9"/>
        <v>1659</v>
      </c>
      <c r="G290" s="11">
        <f t="shared" si="10"/>
        <v>2177</v>
      </c>
    </row>
    <row r="291" spans="1:7" x14ac:dyDescent="0.25">
      <c r="A291" s="11" t="s">
        <v>1584</v>
      </c>
      <c r="B291" s="11">
        <v>734</v>
      </c>
      <c r="C291" s="11">
        <v>865</v>
      </c>
      <c r="D291" s="11">
        <v>839</v>
      </c>
      <c r="E291" s="11">
        <v>1330</v>
      </c>
      <c r="F291" s="11">
        <f t="shared" si="9"/>
        <v>1599</v>
      </c>
      <c r="G291" s="11">
        <f t="shared" si="10"/>
        <v>2169</v>
      </c>
    </row>
    <row r="292" spans="1:7" x14ac:dyDescent="0.25">
      <c r="A292" s="11" t="s">
        <v>695</v>
      </c>
      <c r="B292" s="11">
        <v>729</v>
      </c>
      <c r="C292" s="11">
        <v>607</v>
      </c>
      <c r="D292" s="11">
        <v>1255</v>
      </c>
      <c r="E292" s="11">
        <v>909</v>
      </c>
      <c r="F292" s="11">
        <f t="shared" si="9"/>
        <v>1336</v>
      </c>
      <c r="G292" s="11">
        <f t="shared" si="10"/>
        <v>2164</v>
      </c>
    </row>
    <row r="293" spans="1:7" x14ac:dyDescent="0.25">
      <c r="A293" s="11" t="s">
        <v>855</v>
      </c>
      <c r="B293" s="11">
        <v>1021</v>
      </c>
      <c r="C293" s="11">
        <v>667</v>
      </c>
      <c r="D293" s="11">
        <v>1335</v>
      </c>
      <c r="E293" s="11">
        <v>819</v>
      </c>
      <c r="F293" s="11">
        <f t="shared" si="9"/>
        <v>1688</v>
      </c>
      <c r="G293" s="11">
        <f t="shared" si="10"/>
        <v>2154</v>
      </c>
    </row>
    <row r="294" spans="1:7" x14ac:dyDescent="0.25">
      <c r="A294" s="11" t="s">
        <v>935</v>
      </c>
      <c r="B294" s="11">
        <v>733</v>
      </c>
      <c r="C294" s="11">
        <v>569</v>
      </c>
      <c r="D294" s="11">
        <v>1258</v>
      </c>
      <c r="E294" s="11">
        <v>895</v>
      </c>
      <c r="F294" s="11">
        <f t="shared" si="9"/>
        <v>1302</v>
      </c>
      <c r="G294" s="11">
        <f t="shared" si="10"/>
        <v>2153</v>
      </c>
    </row>
    <row r="295" spans="1:7" x14ac:dyDescent="0.25">
      <c r="A295" s="11" t="s">
        <v>816</v>
      </c>
      <c r="D295" s="11">
        <v>1131</v>
      </c>
      <c r="E295" s="11">
        <v>1021</v>
      </c>
      <c r="F295" s="11">
        <f t="shared" si="9"/>
        <v>0</v>
      </c>
      <c r="G295" s="11">
        <f t="shared" si="10"/>
        <v>2152</v>
      </c>
    </row>
    <row r="296" spans="1:7" x14ac:dyDescent="0.25">
      <c r="A296" s="11" t="s">
        <v>938</v>
      </c>
      <c r="B296" s="11">
        <v>857</v>
      </c>
      <c r="C296" s="11">
        <v>691</v>
      </c>
      <c r="D296" s="11">
        <v>1147</v>
      </c>
      <c r="E296" s="11">
        <v>1000</v>
      </c>
      <c r="F296" s="11">
        <f t="shared" si="9"/>
        <v>1548</v>
      </c>
      <c r="G296" s="11">
        <f t="shared" si="10"/>
        <v>2147</v>
      </c>
    </row>
    <row r="297" spans="1:7" x14ac:dyDescent="0.25">
      <c r="A297" s="11" t="s">
        <v>937</v>
      </c>
      <c r="B297" s="11">
        <v>562</v>
      </c>
      <c r="C297" s="11">
        <v>963</v>
      </c>
      <c r="D297" s="11">
        <v>749</v>
      </c>
      <c r="E297" s="11">
        <v>1397</v>
      </c>
      <c r="F297" s="11">
        <f t="shared" si="9"/>
        <v>1525</v>
      </c>
      <c r="G297" s="11">
        <f t="shared" si="10"/>
        <v>2146</v>
      </c>
    </row>
    <row r="298" spans="1:7" x14ac:dyDescent="0.25">
      <c r="A298" s="11" t="s">
        <v>879</v>
      </c>
      <c r="B298" s="11">
        <v>1278</v>
      </c>
      <c r="C298" s="11">
        <v>906</v>
      </c>
      <c r="D298" s="11">
        <v>1202</v>
      </c>
      <c r="E298" s="11">
        <v>934</v>
      </c>
      <c r="F298" s="11">
        <f t="shared" si="9"/>
        <v>2184</v>
      </c>
      <c r="G298" s="11">
        <f t="shared" si="10"/>
        <v>2136</v>
      </c>
    </row>
    <row r="299" spans="1:7" x14ac:dyDescent="0.25">
      <c r="A299" s="11" t="s">
        <v>837</v>
      </c>
      <c r="B299" s="11">
        <v>729</v>
      </c>
      <c r="C299" s="11">
        <v>725</v>
      </c>
      <c r="D299" s="11">
        <v>1161</v>
      </c>
      <c r="E299" s="11">
        <v>965</v>
      </c>
      <c r="F299" s="11">
        <f t="shared" si="9"/>
        <v>1454</v>
      </c>
      <c r="G299" s="11">
        <f t="shared" si="10"/>
        <v>2126</v>
      </c>
    </row>
    <row r="300" spans="1:7" x14ac:dyDescent="0.25">
      <c r="A300" s="11" t="s">
        <v>706</v>
      </c>
      <c r="B300" s="11">
        <v>879</v>
      </c>
      <c r="C300" s="11">
        <v>376</v>
      </c>
      <c r="D300" s="11">
        <v>1284</v>
      </c>
      <c r="E300" s="11">
        <v>819</v>
      </c>
      <c r="F300" s="11">
        <f t="shared" si="9"/>
        <v>1255</v>
      </c>
      <c r="G300" s="11">
        <f t="shared" si="10"/>
        <v>2103</v>
      </c>
    </row>
    <row r="301" spans="1:7" x14ac:dyDescent="0.25">
      <c r="A301" s="11" t="s">
        <v>896</v>
      </c>
      <c r="B301" s="11">
        <v>1055</v>
      </c>
      <c r="C301" s="11">
        <v>565</v>
      </c>
      <c r="D301" s="11">
        <v>1274</v>
      </c>
      <c r="E301" s="11">
        <v>820</v>
      </c>
      <c r="F301" s="11">
        <f t="shared" si="9"/>
        <v>1620</v>
      </c>
      <c r="G301" s="11">
        <f t="shared" si="10"/>
        <v>2094</v>
      </c>
    </row>
    <row r="302" spans="1:7" x14ac:dyDescent="0.25">
      <c r="A302" s="11" t="s">
        <v>788</v>
      </c>
      <c r="B302" s="11">
        <v>1074</v>
      </c>
      <c r="C302" s="11">
        <v>655</v>
      </c>
      <c r="D302" s="11">
        <v>1046</v>
      </c>
      <c r="E302" s="11">
        <v>1044</v>
      </c>
      <c r="F302" s="11">
        <f t="shared" si="9"/>
        <v>1729</v>
      </c>
      <c r="G302" s="11">
        <f t="shared" si="10"/>
        <v>2090</v>
      </c>
    </row>
    <row r="303" spans="1:7" x14ac:dyDescent="0.25">
      <c r="A303" s="11" t="s">
        <v>631</v>
      </c>
      <c r="B303" s="11">
        <v>503</v>
      </c>
      <c r="C303" s="11">
        <v>972</v>
      </c>
      <c r="D303" s="11">
        <v>648</v>
      </c>
      <c r="E303" s="11">
        <v>1439</v>
      </c>
      <c r="F303" s="11">
        <f t="shared" si="9"/>
        <v>1475</v>
      </c>
      <c r="G303" s="11">
        <f t="shared" si="10"/>
        <v>2087</v>
      </c>
    </row>
    <row r="304" spans="1:7" x14ac:dyDescent="0.25">
      <c r="A304" s="11" t="s">
        <v>956</v>
      </c>
      <c r="B304" s="11">
        <v>866</v>
      </c>
      <c r="C304" s="11">
        <v>509</v>
      </c>
      <c r="D304" s="11">
        <v>1375</v>
      </c>
      <c r="E304" s="11">
        <v>704</v>
      </c>
      <c r="F304" s="11">
        <f t="shared" si="9"/>
        <v>1375</v>
      </c>
      <c r="G304" s="11">
        <f t="shared" si="10"/>
        <v>2079</v>
      </c>
    </row>
    <row r="305" spans="1:7" x14ac:dyDescent="0.25">
      <c r="A305" s="11" t="s">
        <v>718</v>
      </c>
      <c r="B305" s="11">
        <v>886</v>
      </c>
      <c r="C305" s="11">
        <v>714</v>
      </c>
      <c r="D305" s="11">
        <v>1139</v>
      </c>
      <c r="E305" s="11">
        <v>934</v>
      </c>
      <c r="F305" s="11">
        <f t="shared" si="9"/>
        <v>1600</v>
      </c>
      <c r="G305" s="11">
        <f t="shared" si="10"/>
        <v>2073</v>
      </c>
    </row>
    <row r="306" spans="1:7" x14ac:dyDescent="0.25">
      <c r="A306" s="11" t="s">
        <v>802</v>
      </c>
      <c r="B306" s="11">
        <v>924</v>
      </c>
      <c r="C306" s="11">
        <v>658</v>
      </c>
      <c r="D306" s="11">
        <v>1184</v>
      </c>
      <c r="E306" s="11">
        <v>885</v>
      </c>
      <c r="F306" s="11">
        <f t="shared" si="9"/>
        <v>1582</v>
      </c>
      <c r="G306" s="11">
        <f t="shared" si="10"/>
        <v>2069</v>
      </c>
    </row>
    <row r="307" spans="1:7" x14ac:dyDescent="0.25">
      <c r="A307" s="11" t="s">
        <v>847</v>
      </c>
      <c r="B307" s="11">
        <v>780</v>
      </c>
      <c r="C307" s="11">
        <v>751</v>
      </c>
      <c r="D307" s="11">
        <v>999</v>
      </c>
      <c r="E307" s="11">
        <v>1068</v>
      </c>
      <c r="F307" s="11">
        <f t="shared" si="9"/>
        <v>1531</v>
      </c>
      <c r="G307" s="11">
        <f t="shared" si="10"/>
        <v>2067</v>
      </c>
    </row>
    <row r="308" spans="1:7" x14ac:dyDescent="0.25">
      <c r="A308" s="11" t="s">
        <v>711</v>
      </c>
      <c r="B308" s="11">
        <v>796</v>
      </c>
      <c r="C308" s="11">
        <v>698</v>
      </c>
      <c r="D308" s="11">
        <v>1111</v>
      </c>
      <c r="E308" s="11">
        <v>953</v>
      </c>
      <c r="F308" s="11">
        <f t="shared" si="9"/>
        <v>1494</v>
      </c>
      <c r="G308" s="11">
        <f t="shared" si="10"/>
        <v>2064</v>
      </c>
    </row>
    <row r="309" spans="1:7" x14ac:dyDescent="0.25">
      <c r="A309" s="11" t="s">
        <v>1592</v>
      </c>
      <c r="B309" s="11">
        <v>697</v>
      </c>
      <c r="C309" s="11">
        <v>791</v>
      </c>
      <c r="D309" s="11">
        <v>866</v>
      </c>
      <c r="E309" s="11">
        <v>1198</v>
      </c>
      <c r="F309" s="11">
        <f t="shared" si="9"/>
        <v>1488</v>
      </c>
      <c r="G309" s="11">
        <f t="shared" si="10"/>
        <v>2064</v>
      </c>
    </row>
    <row r="310" spans="1:7" x14ac:dyDescent="0.25">
      <c r="A310" s="11" t="s">
        <v>1292</v>
      </c>
      <c r="B310" s="11">
        <v>916</v>
      </c>
      <c r="C310" s="11">
        <v>607</v>
      </c>
      <c r="D310" s="11">
        <v>1234</v>
      </c>
      <c r="E310" s="11">
        <v>814</v>
      </c>
      <c r="F310" s="11">
        <f t="shared" si="9"/>
        <v>1523</v>
      </c>
      <c r="G310" s="11">
        <f t="shared" si="10"/>
        <v>2048</v>
      </c>
    </row>
    <row r="311" spans="1:7" x14ac:dyDescent="0.25">
      <c r="A311" s="11" t="s">
        <v>798</v>
      </c>
      <c r="B311" s="11">
        <v>556</v>
      </c>
      <c r="C311" s="11">
        <v>623</v>
      </c>
      <c r="D311" s="11">
        <v>1022</v>
      </c>
      <c r="E311" s="11">
        <v>1005</v>
      </c>
      <c r="F311" s="11">
        <f t="shared" si="9"/>
        <v>1179</v>
      </c>
      <c r="G311" s="11">
        <f t="shared" si="10"/>
        <v>2027</v>
      </c>
    </row>
    <row r="312" spans="1:7" x14ac:dyDescent="0.25">
      <c r="A312" s="11" t="s">
        <v>857</v>
      </c>
      <c r="B312" s="11">
        <v>967</v>
      </c>
      <c r="C312" s="11">
        <v>549</v>
      </c>
      <c r="D312" s="11">
        <v>1300</v>
      </c>
      <c r="E312" s="11">
        <v>718</v>
      </c>
      <c r="F312" s="11">
        <f t="shared" si="9"/>
        <v>1516</v>
      </c>
      <c r="G312" s="11">
        <f t="shared" si="10"/>
        <v>2018</v>
      </c>
    </row>
    <row r="313" spans="1:7" x14ac:dyDescent="0.25">
      <c r="A313" s="11" t="s">
        <v>955</v>
      </c>
      <c r="B313" s="11">
        <v>742</v>
      </c>
      <c r="C313" s="11">
        <v>554</v>
      </c>
      <c r="D313" s="11">
        <v>1204</v>
      </c>
      <c r="E313" s="11">
        <v>805</v>
      </c>
      <c r="F313" s="11">
        <f t="shared" si="9"/>
        <v>1296</v>
      </c>
      <c r="G313" s="11">
        <f t="shared" si="10"/>
        <v>2009</v>
      </c>
    </row>
    <row r="314" spans="1:7" x14ac:dyDescent="0.25">
      <c r="A314" s="11" t="s">
        <v>804</v>
      </c>
      <c r="B314" s="11">
        <v>856</v>
      </c>
      <c r="C314" s="11">
        <v>830</v>
      </c>
      <c r="D314" s="11">
        <v>900</v>
      </c>
      <c r="E314" s="11">
        <v>1096</v>
      </c>
      <c r="F314" s="11">
        <f t="shared" si="9"/>
        <v>1686</v>
      </c>
      <c r="G314" s="11">
        <f t="shared" si="10"/>
        <v>1996</v>
      </c>
    </row>
    <row r="315" spans="1:7" x14ac:dyDescent="0.25">
      <c r="A315" s="11" t="s">
        <v>862</v>
      </c>
      <c r="B315" s="11">
        <v>606</v>
      </c>
      <c r="C315" s="11">
        <v>783</v>
      </c>
      <c r="D315" s="11">
        <v>879</v>
      </c>
      <c r="E315" s="11">
        <v>1116</v>
      </c>
      <c r="F315" s="11">
        <f t="shared" si="9"/>
        <v>1389</v>
      </c>
      <c r="G315" s="11">
        <f t="shared" si="10"/>
        <v>1995</v>
      </c>
    </row>
    <row r="316" spans="1:7" x14ac:dyDescent="0.25">
      <c r="A316" s="11" t="s">
        <v>673</v>
      </c>
      <c r="B316" s="11">
        <v>871</v>
      </c>
      <c r="C316" s="11">
        <v>731</v>
      </c>
      <c r="D316" s="11">
        <v>982</v>
      </c>
      <c r="E316" s="11">
        <v>1006</v>
      </c>
      <c r="F316" s="11">
        <f t="shared" ref="F316:F379" si="11">B316+C316</f>
        <v>1602</v>
      </c>
      <c r="G316" s="11">
        <f t="shared" ref="G316:G379" si="12">D316+E316</f>
        <v>1988</v>
      </c>
    </row>
    <row r="317" spans="1:7" x14ac:dyDescent="0.25">
      <c r="A317" s="11" t="s">
        <v>787</v>
      </c>
      <c r="B317" s="11">
        <v>818</v>
      </c>
      <c r="C317" s="11">
        <v>902</v>
      </c>
      <c r="D317" s="11">
        <v>839</v>
      </c>
      <c r="E317" s="11">
        <v>1138</v>
      </c>
      <c r="F317" s="11">
        <f t="shared" si="11"/>
        <v>1720</v>
      </c>
      <c r="G317" s="11">
        <f t="shared" si="12"/>
        <v>1977</v>
      </c>
    </row>
    <row r="318" spans="1:7" x14ac:dyDescent="0.25">
      <c r="A318" s="11" t="s">
        <v>781</v>
      </c>
      <c r="B318" s="11">
        <v>871</v>
      </c>
      <c r="C318" s="11">
        <v>644</v>
      </c>
      <c r="D318" s="11">
        <v>1012</v>
      </c>
      <c r="E318" s="11">
        <v>963</v>
      </c>
      <c r="F318" s="11">
        <f t="shared" si="11"/>
        <v>1515</v>
      </c>
      <c r="G318" s="11">
        <f t="shared" si="12"/>
        <v>1975</v>
      </c>
    </row>
    <row r="319" spans="1:7" x14ac:dyDescent="0.25">
      <c r="A319" s="11" t="s">
        <v>887</v>
      </c>
      <c r="B319" s="11">
        <v>658</v>
      </c>
      <c r="C319" s="11">
        <v>725</v>
      </c>
      <c r="D319" s="11">
        <v>911</v>
      </c>
      <c r="E319" s="11">
        <v>1038</v>
      </c>
      <c r="F319" s="11">
        <f t="shared" si="11"/>
        <v>1383</v>
      </c>
      <c r="G319" s="11">
        <f t="shared" si="12"/>
        <v>1949</v>
      </c>
    </row>
    <row r="320" spans="1:7" x14ac:dyDescent="0.25">
      <c r="A320" s="11" t="s">
        <v>682</v>
      </c>
      <c r="B320" s="11">
        <v>906</v>
      </c>
      <c r="C320" s="11">
        <v>283</v>
      </c>
      <c r="D320" s="11">
        <v>1484</v>
      </c>
      <c r="E320" s="11">
        <v>453</v>
      </c>
      <c r="F320" s="11">
        <f t="shared" si="11"/>
        <v>1189</v>
      </c>
      <c r="G320" s="11">
        <f t="shared" si="12"/>
        <v>1937</v>
      </c>
    </row>
    <row r="321" spans="1:7" x14ac:dyDescent="0.25">
      <c r="A321" s="11" t="s">
        <v>890</v>
      </c>
      <c r="B321" s="11">
        <v>694</v>
      </c>
      <c r="C321" s="11">
        <v>712</v>
      </c>
      <c r="D321" s="11">
        <v>1026</v>
      </c>
      <c r="E321" s="11">
        <v>906</v>
      </c>
      <c r="F321" s="11">
        <f t="shared" si="11"/>
        <v>1406</v>
      </c>
      <c r="G321" s="11">
        <f t="shared" si="12"/>
        <v>1932</v>
      </c>
    </row>
    <row r="322" spans="1:7" x14ac:dyDescent="0.25">
      <c r="A322" s="11" t="s">
        <v>703</v>
      </c>
      <c r="B322" s="11">
        <v>602</v>
      </c>
      <c r="C322" s="11">
        <v>562</v>
      </c>
      <c r="D322" s="11">
        <v>1046</v>
      </c>
      <c r="E322" s="11">
        <v>878</v>
      </c>
      <c r="F322" s="11">
        <f t="shared" si="11"/>
        <v>1164</v>
      </c>
      <c r="G322" s="11">
        <f t="shared" si="12"/>
        <v>1924</v>
      </c>
    </row>
    <row r="323" spans="1:7" x14ac:dyDescent="0.25">
      <c r="A323" s="11" t="s">
        <v>917</v>
      </c>
      <c r="B323" s="11">
        <v>560</v>
      </c>
      <c r="C323" s="11">
        <v>639</v>
      </c>
      <c r="D323" s="11">
        <v>745</v>
      </c>
      <c r="E323" s="11">
        <v>1179</v>
      </c>
      <c r="F323" s="11">
        <f t="shared" si="11"/>
        <v>1199</v>
      </c>
      <c r="G323" s="11">
        <f t="shared" si="12"/>
        <v>1924</v>
      </c>
    </row>
    <row r="324" spans="1:7" x14ac:dyDescent="0.25">
      <c r="A324" s="11" t="s">
        <v>679</v>
      </c>
      <c r="B324" s="11">
        <v>716</v>
      </c>
      <c r="C324" s="11">
        <v>720</v>
      </c>
      <c r="D324" s="11">
        <v>1010</v>
      </c>
      <c r="E324" s="11">
        <v>905</v>
      </c>
      <c r="F324" s="11">
        <f t="shared" si="11"/>
        <v>1436</v>
      </c>
      <c r="G324" s="11">
        <f t="shared" si="12"/>
        <v>1915</v>
      </c>
    </row>
    <row r="325" spans="1:7" x14ac:dyDescent="0.25">
      <c r="A325" s="11" t="s">
        <v>831</v>
      </c>
      <c r="B325" s="11">
        <v>634</v>
      </c>
      <c r="C325" s="11">
        <v>789</v>
      </c>
      <c r="D325" s="11">
        <v>748</v>
      </c>
      <c r="E325" s="11">
        <v>1128</v>
      </c>
      <c r="F325" s="11">
        <f t="shared" si="11"/>
        <v>1423</v>
      </c>
      <c r="G325" s="11">
        <f t="shared" si="12"/>
        <v>1876</v>
      </c>
    </row>
    <row r="326" spans="1:7" x14ac:dyDescent="0.25">
      <c r="A326" s="11" t="s">
        <v>776</v>
      </c>
      <c r="B326" s="11">
        <v>631</v>
      </c>
      <c r="C326" s="11">
        <v>692</v>
      </c>
      <c r="D326" s="11">
        <v>837</v>
      </c>
      <c r="E326" s="11">
        <v>1037</v>
      </c>
      <c r="F326" s="11">
        <f t="shared" si="11"/>
        <v>1323</v>
      </c>
      <c r="G326" s="11">
        <f t="shared" si="12"/>
        <v>1874</v>
      </c>
    </row>
    <row r="327" spans="1:7" x14ac:dyDescent="0.25">
      <c r="A327" s="11" t="s">
        <v>948</v>
      </c>
      <c r="B327" s="11">
        <v>767</v>
      </c>
      <c r="C327" s="11">
        <v>713</v>
      </c>
      <c r="D327" s="11">
        <v>894</v>
      </c>
      <c r="E327" s="11">
        <v>975</v>
      </c>
      <c r="F327" s="11">
        <f t="shared" si="11"/>
        <v>1480</v>
      </c>
      <c r="G327" s="11">
        <f t="shared" si="12"/>
        <v>1869</v>
      </c>
    </row>
    <row r="328" spans="1:7" x14ac:dyDescent="0.25">
      <c r="A328" s="11" t="s">
        <v>840</v>
      </c>
      <c r="B328" s="11">
        <v>599</v>
      </c>
      <c r="C328" s="11">
        <v>613</v>
      </c>
      <c r="D328" s="11">
        <v>981</v>
      </c>
      <c r="E328" s="11">
        <v>876</v>
      </c>
      <c r="F328" s="11">
        <f t="shared" si="11"/>
        <v>1212</v>
      </c>
      <c r="G328" s="11">
        <f t="shared" si="12"/>
        <v>1857</v>
      </c>
    </row>
    <row r="329" spans="1:7" x14ac:dyDescent="0.25">
      <c r="A329" s="11" t="s">
        <v>1625</v>
      </c>
      <c r="B329" s="11">
        <v>432</v>
      </c>
      <c r="C329" s="11">
        <v>647</v>
      </c>
      <c r="D329" s="11">
        <v>893</v>
      </c>
      <c r="E329" s="11">
        <v>963</v>
      </c>
      <c r="F329" s="11">
        <f t="shared" si="11"/>
        <v>1079</v>
      </c>
      <c r="G329" s="11">
        <f t="shared" si="12"/>
        <v>1856</v>
      </c>
    </row>
    <row r="330" spans="1:7" x14ac:dyDescent="0.25">
      <c r="A330" s="11" t="s">
        <v>665</v>
      </c>
      <c r="B330" s="11">
        <v>661</v>
      </c>
      <c r="C330" s="11">
        <v>561</v>
      </c>
      <c r="D330" s="11">
        <v>1080</v>
      </c>
      <c r="E330" s="11">
        <v>762</v>
      </c>
      <c r="F330" s="11">
        <f t="shared" si="11"/>
        <v>1222</v>
      </c>
      <c r="G330" s="11">
        <f t="shared" si="12"/>
        <v>1842</v>
      </c>
    </row>
    <row r="331" spans="1:7" x14ac:dyDescent="0.25">
      <c r="A331" s="11" t="s">
        <v>839</v>
      </c>
      <c r="B331" s="11">
        <v>615</v>
      </c>
      <c r="C331" s="11">
        <v>657</v>
      </c>
      <c r="D331" s="11">
        <v>917</v>
      </c>
      <c r="E331" s="11">
        <v>908</v>
      </c>
      <c r="F331" s="11">
        <f t="shared" si="11"/>
        <v>1272</v>
      </c>
      <c r="G331" s="11">
        <f t="shared" si="12"/>
        <v>1825</v>
      </c>
    </row>
    <row r="332" spans="1:7" x14ac:dyDescent="0.25">
      <c r="A332" s="11" t="s">
        <v>1265</v>
      </c>
      <c r="B332" s="11">
        <v>828</v>
      </c>
      <c r="C332" s="11">
        <v>634</v>
      </c>
      <c r="D332" s="11">
        <v>940</v>
      </c>
      <c r="E332" s="11">
        <v>857</v>
      </c>
      <c r="F332" s="11">
        <f t="shared" si="11"/>
        <v>1462</v>
      </c>
      <c r="G332" s="11">
        <f t="shared" si="12"/>
        <v>1797</v>
      </c>
    </row>
    <row r="333" spans="1:7" x14ac:dyDescent="0.25">
      <c r="A333" s="11" t="s">
        <v>713</v>
      </c>
      <c r="B333" s="11">
        <v>820</v>
      </c>
      <c r="C333" s="11">
        <v>707</v>
      </c>
      <c r="D333" s="11">
        <v>1028</v>
      </c>
      <c r="E333" s="11">
        <v>757</v>
      </c>
      <c r="F333" s="11">
        <f t="shared" si="11"/>
        <v>1527</v>
      </c>
      <c r="G333" s="11">
        <f t="shared" si="12"/>
        <v>1785</v>
      </c>
    </row>
    <row r="334" spans="1:7" x14ac:dyDescent="0.25">
      <c r="A334" s="11" t="s">
        <v>940</v>
      </c>
      <c r="B334" s="11">
        <v>621</v>
      </c>
      <c r="C334" s="11">
        <v>544</v>
      </c>
      <c r="D334" s="11">
        <v>1091</v>
      </c>
      <c r="E334" s="11">
        <v>688</v>
      </c>
      <c r="F334" s="11">
        <f t="shared" si="11"/>
        <v>1165</v>
      </c>
      <c r="G334" s="11">
        <f t="shared" si="12"/>
        <v>1779</v>
      </c>
    </row>
    <row r="335" spans="1:7" x14ac:dyDescent="0.25">
      <c r="A335" s="11" t="s">
        <v>884</v>
      </c>
      <c r="B335" s="11">
        <v>639</v>
      </c>
      <c r="C335" s="11">
        <v>441</v>
      </c>
      <c r="D335" s="11">
        <v>1060</v>
      </c>
      <c r="E335" s="11">
        <v>717</v>
      </c>
      <c r="F335" s="11">
        <f t="shared" si="11"/>
        <v>1080</v>
      </c>
      <c r="G335" s="11">
        <f t="shared" si="12"/>
        <v>1777</v>
      </c>
    </row>
    <row r="336" spans="1:7" x14ac:dyDescent="0.25">
      <c r="A336" s="11" t="s">
        <v>881</v>
      </c>
      <c r="B336" s="11">
        <v>1273</v>
      </c>
      <c r="C336" s="11">
        <v>495</v>
      </c>
      <c r="D336" s="11">
        <v>1265</v>
      </c>
      <c r="E336" s="11">
        <v>504</v>
      </c>
      <c r="F336" s="11">
        <f t="shared" si="11"/>
        <v>1768</v>
      </c>
      <c r="G336" s="11">
        <f t="shared" si="12"/>
        <v>1769</v>
      </c>
    </row>
    <row r="337" spans="1:7" x14ac:dyDescent="0.25">
      <c r="A337" s="11" t="s">
        <v>931</v>
      </c>
      <c r="B337" s="11">
        <v>701</v>
      </c>
      <c r="C337" s="11">
        <v>630</v>
      </c>
      <c r="D337" s="11">
        <v>930</v>
      </c>
      <c r="E337" s="11">
        <v>834</v>
      </c>
      <c r="F337" s="11">
        <f t="shared" si="11"/>
        <v>1331</v>
      </c>
      <c r="G337" s="11">
        <f t="shared" si="12"/>
        <v>1764</v>
      </c>
    </row>
    <row r="338" spans="1:7" x14ac:dyDescent="0.25">
      <c r="A338" s="11" t="s">
        <v>743</v>
      </c>
      <c r="B338" s="11">
        <v>787</v>
      </c>
      <c r="C338" s="11">
        <v>544</v>
      </c>
      <c r="D338" s="11">
        <v>1043</v>
      </c>
      <c r="E338" s="11">
        <v>702</v>
      </c>
      <c r="F338" s="11">
        <f t="shared" si="11"/>
        <v>1331</v>
      </c>
      <c r="G338" s="11">
        <f t="shared" si="12"/>
        <v>1745</v>
      </c>
    </row>
    <row r="339" spans="1:7" x14ac:dyDescent="0.25">
      <c r="A339" s="11" t="s">
        <v>1250</v>
      </c>
      <c r="B339" s="11">
        <v>475</v>
      </c>
      <c r="C339" s="11">
        <v>582</v>
      </c>
      <c r="D339" s="11">
        <v>865</v>
      </c>
      <c r="E339" s="11">
        <v>853</v>
      </c>
      <c r="F339" s="11">
        <f t="shared" si="11"/>
        <v>1057</v>
      </c>
      <c r="G339" s="11">
        <f t="shared" si="12"/>
        <v>1718</v>
      </c>
    </row>
    <row r="340" spans="1:7" x14ac:dyDescent="0.25">
      <c r="A340" s="11" t="s">
        <v>653</v>
      </c>
      <c r="B340" s="11">
        <v>658</v>
      </c>
      <c r="C340" s="11">
        <v>541</v>
      </c>
      <c r="D340" s="11">
        <v>1001</v>
      </c>
      <c r="E340" s="11">
        <v>694</v>
      </c>
      <c r="F340" s="11">
        <f t="shared" si="11"/>
        <v>1199</v>
      </c>
      <c r="G340" s="11">
        <f t="shared" si="12"/>
        <v>1695</v>
      </c>
    </row>
    <row r="341" spans="1:7" x14ac:dyDescent="0.25">
      <c r="A341" s="11" t="s">
        <v>1489</v>
      </c>
      <c r="B341" s="11">
        <v>540</v>
      </c>
      <c r="C341" s="11">
        <v>653</v>
      </c>
      <c r="D341" s="11">
        <v>842</v>
      </c>
      <c r="E341" s="11">
        <v>846</v>
      </c>
      <c r="F341" s="11">
        <f t="shared" si="11"/>
        <v>1193</v>
      </c>
      <c r="G341" s="11">
        <f t="shared" si="12"/>
        <v>1688</v>
      </c>
    </row>
    <row r="342" spans="1:7" x14ac:dyDescent="0.25">
      <c r="A342" s="11" t="s">
        <v>677</v>
      </c>
      <c r="B342" s="11">
        <v>517</v>
      </c>
      <c r="C342" s="11">
        <v>790</v>
      </c>
      <c r="D342" s="11">
        <v>742</v>
      </c>
      <c r="E342" s="11">
        <v>937</v>
      </c>
      <c r="F342" s="11">
        <f t="shared" si="11"/>
        <v>1307</v>
      </c>
      <c r="G342" s="11">
        <f t="shared" si="12"/>
        <v>1679</v>
      </c>
    </row>
    <row r="343" spans="1:7" x14ac:dyDescent="0.25">
      <c r="A343" s="11" t="s">
        <v>899</v>
      </c>
      <c r="B343" s="11">
        <v>582</v>
      </c>
      <c r="C343" s="11">
        <v>423</v>
      </c>
      <c r="D343" s="11">
        <v>1013</v>
      </c>
      <c r="E343" s="11">
        <v>663</v>
      </c>
      <c r="F343" s="11">
        <f t="shared" si="11"/>
        <v>1005</v>
      </c>
      <c r="G343" s="11">
        <f t="shared" si="12"/>
        <v>1676</v>
      </c>
    </row>
    <row r="344" spans="1:7" x14ac:dyDescent="0.25">
      <c r="A344" s="11" t="s">
        <v>812</v>
      </c>
      <c r="B344" s="11">
        <v>449</v>
      </c>
      <c r="C344" s="11">
        <v>652</v>
      </c>
      <c r="D344" s="11">
        <v>549</v>
      </c>
      <c r="E344" s="11">
        <v>1125</v>
      </c>
      <c r="F344" s="11">
        <f t="shared" si="11"/>
        <v>1101</v>
      </c>
      <c r="G344" s="11">
        <f t="shared" si="12"/>
        <v>1674</v>
      </c>
    </row>
    <row r="345" spans="1:7" x14ac:dyDescent="0.25">
      <c r="A345" s="11" t="s">
        <v>830</v>
      </c>
      <c r="B345" s="11">
        <v>536</v>
      </c>
      <c r="C345" s="11">
        <v>669</v>
      </c>
      <c r="D345" s="11">
        <v>751</v>
      </c>
      <c r="E345" s="11">
        <v>919</v>
      </c>
      <c r="F345" s="11">
        <f t="shared" si="11"/>
        <v>1205</v>
      </c>
      <c r="G345" s="11">
        <f t="shared" si="12"/>
        <v>1670</v>
      </c>
    </row>
    <row r="346" spans="1:7" x14ac:dyDescent="0.25">
      <c r="A346" s="11" t="s">
        <v>834</v>
      </c>
      <c r="B346" s="11">
        <v>541</v>
      </c>
      <c r="C346" s="11">
        <v>453</v>
      </c>
      <c r="D346" s="11">
        <v>912</v>
      </c>
      <c r="E346" s="11">
        <v>754</v>
      </c>
      <c r="F346" s="11">
        <f t="shared" si="11"/>
        <v>994</v>
      </c>
      <c r="G346" s="11">
        <f t="shared" si="12"/>
        <v>1666</v>
      </c>
    </row>
    <row r="347" spans="1:7" x14ac:dyDescent="0.25">
      <c r="A347" s="11" t="s">
        <v>871</v>
      </c>
      <c r="B347" s="11">
        <v>739</v>
      </c>
      <c r="C347" s="11">
        <v>515</v>
      </c>
      <c r="D347" s="11">
        <v>756</v>
      </c>
      <c r="E347" s="11">
        <v>879</v>
      </c>
      <c r="F347" s="11">
        <f t="shared" si="11"/>
        <v>1254</v>
      </c>
      <c r="G347" s="11">
        <f t="shared" si="12"/>
        <v>1635</v>
      </c>
    </row>
    <row r="348" spans="1:7" x14ac:dyDescent="0.25">
      <c r="A348" s="11" t="s">
        <v>1219</v>
      </c>
      <c r="B348" s="11">
        <v>642</v>
      </c>
      <c r="C348" s="11">
        <v>450</v>
      </c>
      <c r="D348" s="11">
        <v>959</v>
      </c>
      <c r="E348" s="11">
        <v>673</v>
      </c>
      <c r="F348" s="11">
        <f t="shared" si="11"/>
        <v>1092</v>
      </c>
      <c r="G348" s="11">
        <f t="shared" si="12"/>
        <v>1632</v>
      </c>
    </row>
    <row r="349" spans="1:7" x14ac:dyDescent="0.25">
      <c r="A349" s="11" t="s">
        <v>919</v>
      </c>
      <c r="B349" s="11">
        <v>602</v>
      </c>
      <c r="C349" s="11">
        <v>1039</v>
      </c>
      <c r="D349" s="11">
        <v>664</v>
      </c>
      <c r="E349" s="11">
        <v>966</v>
      </c>
      <c r="F349" s="11">
        <f t="shared" si="11"/>
        <v>1641</v>
      </c>
      <c r="G349" s="11">
        <f t="shared" si="12"/>
        <v>1630</v>
      </c>
    </row>
    <row r="350" spans="1:7" x14ac:dyDescent="0.25">
      <c r="A350" s="11" t="s">
        <v>1556</v>
      </c>
      <c r="B350" s="11">
        <v>516</v>
      </c>
      <c r="C350" s="11">
        <v>642</v>
      </c>
      <c r="D350" s="11">
        <v>697</v>
      </c>
      <c r="E350" s="11">
        <v>927</v>
      </c>
      <c r="F350" s="11">
        <f t="shared" si="11"/>
        <v>1158</v>
      </c>
      <c r="G350" s="11">
        <f t="shared" si="12"/>
        <v>1624</v>
      </c>
    </row>
    <row r="351" spans="1:7" x14ac:dyDescent="0.25">
      <c r="A351" s="11" t="s">
        <v>820</v>
      </c>
      <c r="B351" s="11">
        <v>499</v>
      </c>
      <c r="C351" s="11">
        <v>460</v>
      </c>
      <c r="D351" s="11">
        <v>846</v>
      </c>
      <c r="E351" s="11">
        <v>771</v>
      </c>
      <c r="F351" s="11">
        <f t="shared" si="11"/>
        <v>959</v>
      </c>
      <c r="G351" s="11">
        <f t="shared" si="12"/>
        <v>1617</v>
      </c>
    </row>
    <row r="352" spans="1:7" x14ac:dyDescent="0.25">
      <c r="A352" s="11" t="s">
        <v>747</v>
      </c>
      <c r="B352" s="11">
        <v>809</v>
      </c>
      <c r="C352" s="11">
        <v>630</v>
      </c>
      <c r="D352" s="11">
        <v>850</v>
      </c>
      <c r="E352" s="11">
        <v>765</v>
      </c>
      <c r="F352" s="11">
        <f t="shared" si="11"/>
        <v>1439</v>
      </c>
      <c r="G352" s="11">
        <f t="shared" si="12"/>
        <v>1615</v>
      </c>
    </row>
    <row r="353" spans="1:7" x14ac:dyDescent="0.25">
      <c r="A353" s="11" t="s">
        <v>723</v>
      </c>
      <c r="B353" s="11">
        <v>682</v>
      </c>
      <c r="C353" s="11">
        <v>535</v>
      </c>
      <c r="D353" s="11">
        <v>919</v>
      </c>
      <c r="E353" s="11">
        <v>682</v>
      </c>
      <c r="F353" s="11">
        <f t="shared" si="11"/>
        <v>1217</v>
      </c>
      <c r="G353" s="11">
        <f t="shared" si="12"/>
        <v>1601</v>
      </c>
    </row>
    <row r="354" spans="1:7" x14ac:dyDescent="0.25">
      <c r="A354" s="11" t="s">
        <v>894</v>
      </c>
      <c r="B354" s="11">
        <v>779</v>
      </c>
      <c r="C354" s="11">
        <v>420</v>
      </c>
      <c r="D354" s="11">
        <v>1005</v>
      </c>
      <c r="E354" s="11">
        <v>591</v>
      </c>
      <c r="F354" s="11">
        <f t="shared" si="11"/>
        <v>1199</v>
      </c>
      <c r="G354" s="11">
        <f t="shared" si="12"/>
        <v>1596</v>
      </c>
    </row>
    <row r="355" spans="1:7" x14ac:dyDescent="0.25">
      <c r="A355" s="11" t="s">
        <v>700</v>
      </c>
      <c r="B355" s="11">
        <v>562</v>
      </c>
      <c r="C355" s="11">
        <v>726</v>
      </c>
      <c r="D355" s="11">
        <v>602</v>
      </c>
      <c r="E355" s="11">
        <v>985</v>
      </c>
      <c r="F355" s="11">
        <f t="shared" si="11"/>
        <v>1288</v>
      </c>
      <c r="G355" s="11">
        <f t="shared" si="12"/>
        <v>1587</v>
      </c>
    </row>
    <row r="356" spans="1:7" x14ac:dyDescent="0.25">
      <c r="A356" s="11" t="s">
        <v>912</v>
      </c>
      <c r="B356" s="11">
        <v>702</v>
      </c>
      <c r="C356" s="11">
        <v>782</v>
      </c>
      <c r="D356" s="11">
        <v>706</v>
      </c>
      <c r="E356" s="11">
        <v>880</v>
      </c>
      <c r="F356" s="11">
        <f t="shared" si="11"/>
        <v>1484</v>
      </c>
      <c r="G356" s="11">
        <f t="shared" si="12"/>
        <v>1586</v>
      </c>
    </row>
    <row r="357" spans="1:7" x14ac:dyDescent="0.25">
      <c r="A357" s="11" t="s">
        <v>690</v>
      </c>
      <c r="B357" s="11">
        <v>580</v>
      </c>
      <c r="C357" s="11">
        <v>512</v>
      </c>
      <c r="D357" s="11">
        <v>874</v>
      </c>
      <c r="E357" s="11">
        <v>699</v>
      </c>
      <c r="F357" s="11">
        <f t="shared" si="11"/>
        <v>1092</v>
      </c>
      <c r="G357" s="11">
        <f t="shared" si="12"/>
        <v>1573</v>
      </c>
    </row>
    <row r="358" spans="1:7" x14ac:dyDescent="0.25">
      <c r="A358" s="11" t="s">
        <v>1281</v>
      </c>
      <c r="B358" s="11">
        <v>369</v>
      </c>
      <c r="C358" s="11">
        <v>643</v>
      </c>
      <c r="D358" s="11">
        <v>514</v>
      </c>
      <c r="E358" s="11">
        <v>971</v>
      </c>
      <c r="F358" s="11">
        <f t="shared" si="11"/>
        <v>1012</v>
      </c>
      <c r="G358" s="11">
        <f t="shared" si="12"/>
        <v>1485</v>
      </c>
    </row>
    <row r="359" spans="1:7" x14ac:dyDescent="0.25">
      <c r="A359" s="11" t="s">
        <v>924</v>
      </c>
      <c r="B359" s="11">
        <v>473</v>
      </c>
      <c r="C359" s="11">
        <v>823</v>
      </c>
      <c r="D359" s="11">
        <v>530</v>
      </c>
      <c r="E359" s="11">
        <v>950</v>
      </c>
      <c r="F359" s="11">
        <f t="shared" si="11"/>
        <v>1296</v>
      </c>
      <c r="G359" s="11">
        <f t="shared" si="12"/>
        <v>1480</v>
      </c>
    </row>
    <row r="360" spans="1:7" x14ac:dyDescent="0.25">
      <c r="A360" s="11" t="s">
        <v>666</v>
      </c>
      <c r="B360" s="11">
        <v>122</v>
      </c>
      <c r="C360" s="11">
        <v>545</v>
      </c>
      <c r="D360" s="11">
        <v>243</v>
      </c>
      <c r="E360" s="11">
        <v>1236</v>
      </c>
      <c r="F360" s="11">
        <f t="shared" si="11"/>
        <v>667</v>
      </c>
      <c r="G360" s="11">
        <f t="shared" si="12"/>
        <v>1479</v>
      </c>
    </row>
    <row r="361" spans="1:7" x14ac:dyDescent="0.25">
      <c r="A361" s="11" t="s">
        <v>1593</v>
      </c>
      <c r="B361" s="11">
        <v>302</v>
      </c>
      <c r="C361" s="11">
        <v>678</v>
      </c>
      <c r="D361" s="11">
        <v>534</v>
      </c>
      <c r="E361" s="11">
        <v>937</v>
      </c>
      <c r="F361" s="11">
        <f t="shared" si="11"/>
        <v>980</v>
      </c>
      <c r="G361" s="11">
        <f t="shared" si="12"/>
        <v>1471</v>
      </c>
    </row>
    <row r="362" spans="1:7" x14ac:dyDescent="0.25">
      <c r="A362" s="11" t="s">
        <v>758</v>
      </c>
      <c r="B362" s="11">
        <v>383</v>
      </c>
      <c r="C362" s="11">
        <v>678</v>
      </c>
      <c r="D362" s="11">
        <v>564</v>
      </c>
      <c r="E362" s="11">
        <v>905</v>
      </c>
      <c r="F362" s="11">
        <f t="shared" si="11"/>
        <v>1061</v>
      </c>
      <c r="G362" s="11">
        <f t="shared" si="12"/>
        <v>1469</v>
      </c>
    </row>
    <row r="363" spans="1:7" x14ac:dyDescent="0.25">
      <c r="A363" s="11" t="s">
        <v>761</v>
      </c>
      <c r="B363" s="11">
        <v>517</v>
      </c>
      <c r="C363" s="11">
        <v>379</v>
      </c>
      <c r="D363" s="11">
        <v>808</v>
      </c>
      <c r="E363" s="11">
        <v>660</v>
      </c>
      <c r="F363" s="11">
        <f t="shared" si="11"/>
        <v>896</v>
      </c>
      <c r="G363" s="11">
        <f t="shared" si="12"/>
        <v>1468</v>
      </c>
    </row>
    <row r="364" spans="1:7" x14ac:dyDescent="0.25">
      <c r="A364" s="11" t="s">
        <v>905</v>
      </c>
      <c r="B364" s="11">
        <v>854</v>
      </c>
      <c r="C364" s="11">
        <v>175</v>
      </c>
      <c r="D364" s="11">
        <v>1201</v>
      </c>
      <c r="E364" s="11">
        <v>260</v>
      </c>
      <c r="F364" s="11">
        <f t="shared" si="11"/>
        <v>1029</v>
      </c>
      <c r="G364" s="11">
        <f t="shared" si="12"/>
        <v>1461</v>
      </c>
    </row>
    <row r="365" spans="1:7" x14ac:dyDescent="0.25">
      <c r="A365" s="11" t="s">
        <v>1396</v>
      </c>
      <c r="B365" s="11">
        <v>582</v>
      </c>
      <c r="C365" s="11">
        <v>637</v>
      </c>
      <c r="D365" s="11">
        <v>613</v>
      </c>
      <c r="E365" s="11">
        <v>833</v>
      </c>
      <c r="F365" s="11">
        <f t="shared" si="11"/>
        <v>1219</v>
      </c>
      <c r="G365" s="11">
        <f t="shared" si="12"/>
        <v>1446</v>
      </c>
    </row>
    <row r="366" spans="1:7" x14ac:dyDescent="0.25">
      <c r="A366" s="11" t="s">
        <v>934</v>
      </c>
      <c r="B366" s="11">
        <v>361</v>
      </c>
      <c r="C366" s="11">
        <v>567</v>
      </c>
      <c r="D366" s="11">
        <v>572</v>
      </c>
      <c r="E366" s="11">
        <v>873</v>
      </c>
      <c r="F366" s="11">
        <f t="shared" si="11"/>
        <v>928</v>
      </c>
      <c r="G366" s="11">
        <f t="shared" si="12"/>
        <v>1445</v>
      </c>
    </row>
    <row r="367" spans="1:7" x14ac:dyDescent="0.25">
      <c r="A367" s="11" t="s">
        <v>750</v>
      </c>
      <c r="B367" s="11">
        <v>491</v>
      </c>
      <c r="C367" s="11">
        <v>470</v>
      </c>
      <c r="D367" s="11">
        <v>664</v>
      </c>
      <c r="E367" s="11">
        <v>758</v>
      </c>
      <c r="F367" s="11">
        <f t="shared" si="11"/>
        <v>961</v>
      </c>
      <c r="G367" s="11">
        <f t="shared" si="12"/>
        <v>1422</v>
      </c>
    </row>
    <row r="368" spans="1:7" x14ac:dyDescent="0.25">
      <c r="A368" s="11" t="s">
        <v>885</v>
      </c>
      <c r="B368" s="11">
        <v>430</v>
      </c>
      <c r="C368" s="11">
        <v>776</v>
      </c>
      <c r="D368" s="11">
        <v>573</v>
      </c>
      <c r="E368" s="11">
        <v>849</v>
      </c>
      <c r="F368" s="11">
        <f t="shared" si="11"/>
        <v>1206</v>
      </c>
      <c r="G368" s="11">
        <f t="shared" si="12"/>
        <v>1422</v>
      </c>
    </row>
    <row r="369" spans="1:7" x14ac:dyDescent="0.25">
      <c r="A369" s="11" t="s">
        <v>735</v>
      </c>
      <c r="B369" s="11">
        <v>463</v>
      </c>
      <c r="C369" s="11">
        <v>553</v>
      </c>
      <c r="D369" s="11">
        <v>551</v>
      </c>
      <c r="E369" s="11">
        <v>860</v>
      </c>
      <c r="F369" s="11">
        <f t="shared" si="11"/>
        <v>1016</v>
      </c>
      <c r="G369" s="11">
        <f t="shared" si="12"/>
        <v>1411</v>
      </c>
    </row>
    <row r="370" spans="1:7" x14ac:dyDescent="0.25">
      <c r="A370" s="11" t="s">
        <v>741</v>
      </c>
      <c r="B370" s="11">
        <v>499</v>
      </c>
      <c r="C370" s="11">
        <v>389</v>
      </c>
      <c r="D370" s="11">
        <v>800</v>
      </c>
      <c r="E370" s="11">
        <v>610</v>
      </c>
      <c r="F370" s="11">
        <f t="shared" si="11"/>
        <v>888</v>
      </c>
      <c r="G370" s="11">
        <f t="shared" si="12"/>
        <v>1410</v>
      </c>
    </row>
    <row r="371" spans="1:7" x14ac:dyDescent="0.25">
      <c r="A371" s="11" t="s">
        <v>1155</v>
      </c>
      <c r="B371" s="11">
        <v>595</v>
      </c>
      <c r="C371" s="11">
        <v>635</v>
      </c>
      <c r="D371" s="11">
        <v>698</v>
      </c>
      <c r="E371" s="11">
        <v>709</v>
      </c>
      <c r="F371" s="11">
        <f t="shared" si="11"/>
        <v>1230</v>
      </c>
      <c r="G371" s="11">
        <f t="shared" si="12"/>
        <v>1407</v>
      </c>
    </row>
    <row r="372" spans="1:7" x14ac:dyDescent="0.25">
      <c r="A372" s="11" t="s">
        <v>886</v>
      </c>
      <c r="B372" s="11">
        <v>525</v>
      </c>
      <c r="C372" s="11">
        <v>407</v>
      </c>
      <c r="D372" s="11">
        <v>782</v>
      </c>
      <c r="E372" s="11">
        <v>606</v>
      </c>
      <c r="F372" s="11">
        <f t="shared" si="11"/>
        <v>932</v>
      </c>
      <c r="G372" s="11">
        <f t="shared" si="12"/>
        <v>1388</v>
      </c>
    </row>
    <row r="373" spans="1:7" x14ac:dyDescent="0.25">
      <c r="A373" s="11" t="s">
        <v>644</v>
      </c>
      <c r="B373" s="11">
        <v>700</v>
      </c>
      <c r="C373" s="11">
        <v>430</v>
      </c>
      <c r="D373" s="11">
        <v>749</v>
      </c>
      <c r="E373" s="11">
        <v>624</v>
      </c>
      <c r="F373" s="11">
        <f t="shared" si="11"/>
        <v>1130</v>
      </c>
      <c r="G373" s="11">
        <f t="shared" si="12"/>
        <v>1373</v>
      </c>
    </row>
    <row r="374" spans="1:7" x14ac:dyDescent="0.25">
      <c r="A374" s="11" t="s">
        <v>782</v>
      </c>
      <c r="B374" s="11">
        <v>469</v>
      </c>
      <c r="C374" s="11">
        <v>573</v>
      </c>
      <c r="D374" s="11">
        <v>750</v>
      </c>
      <c r="E374" s="11">
        <v>620</v>
      </c>
      <c r="F374" s="11">
        <f t="shared" si="11"/>
        <v>1042</v>
      </c>
      <c r="G374" s="11">
        <f t="shared" si="12"/>
        <v>1370</v>
      </c>
    </row>
    <row r="375" spans="1:7" x14ac:dyDescent="0.25">
      <c r="A375" s="11" t="s">
        <v>944</v>
      </c>
      <c r="B375" s="11">
        <v>559</v>
      </c>
      <c r="C375" s="11">
        <v>553</v>
      </c>
      <c r="D375" s="11">
        <v>629</v>
      </c>
      <c r="E375" s="11">
        <v>740</v>
      </c>
      <c r="F375" s="11">
        <f t="shared" si="11"/>
        <v>1112</v>
      </c>
      <c r="G375" s="11">
        <f t="shared" si="12"/>
        <v>1369</v>
      </c>
    </row>
    <row r="376" spans="1:7" x14ac:dyDescent="0.25">
      <c r="A376" s="11" t="s">
        <v>945</v>
      </c>
      <c r="B376" s="11">
        <v>463</v>
      </c>
      <c r="C376" s="11">
        <v>463</v>
      </c>
      <c r="D376" s="11">
        <v>708</v>
      </c>
      <c r="E376" s="11">
        <v>660</v>
      </c>
      <c r="F376" s="11">
        <f t="shared" si="11"/>
        <v>926</v>
      </c>
      <c r="G376" s="11">
        <f t="shared" si="12"/>
        <v>1368</v>
      </c>
    </row>
    <row r="377" spans="1:7" x14ac:dyDescent="0.25">
      <c r="A377" s="11" t="s">
        <v>853</v>
      </c>
      <c r="B377" s="11">
        <v>461</v>
      </c>
      <c r="C377" s="11">
        <v>547</v>
      </c>
      <c r="D377" s="11">
        <v>617</v>
      </c>
      <c r="E377" s="11">
        <v>715</v>
      </c>
      <c r="F377" s="11">
        <f t="shared" si="11"/>
        <v>1008</v>
      </c>
      <c r="G377" s="11">
        <f t="shared" si="12"/>
        <v>1332</v>
      </c>
    </row>
    <row r="378" spans="1:7" x14ac:dyDescent="0.25">
      <c r="A378" s="11" t="s">
        <v>880</v>
      </c>
      <c r="B378" s="11">
        <v>493</v>
      </c>
      <c r="C378" s="11">
        <v>624</v>
      </c>
      <c r="D378" s="11">
        <v>517</v>
      </c>
      <c r="E378" s="11">
        <v>768</v>
      </c>
      <c r="F378" s="11">
        <f t="shared" si="11"/>
        <v>1117</v>
      </c>
      <c r="G378" s="11">
        <f t="shared" si="12"/>
        <v>1285</v>
      </c>
    </row>
    <row r="379" spans="1:7" x14ac:dyDescent="0.25">
      <c r="A379" s="11" t="s">
        <v>1248</v>
      </c>
      <c r="B379" s="11">
        <v>685</v>
      </c>
      <c r="C379" s="11">
        <v>410</v>
      </c>
      <c r="D379" s="11">
        <v>722</v>
      </c>
      <c r="E379" s="11">
        <v>560</v>
      </c>
      <c r="F379" s="11">
        <f t="shared" si="11"/>
        <v>1095</v>
      </c>
      <c r="G379" s="11">
        <f t="shared" si="12"/>
        <v>1282</v>
      </c>
    </row>
    <row r="380" spans="1:7" x14ac:dyDescent="0.25">
      <c r="A380" s="11" t="s">
        <v>786</v>
      </c>
      <c r="B380" s="11">
        <v>255</v>
      </c>
      <c r="C380" s="11">
        <v>735</v>
      </c>
      <c r="D380" s="11">
        <v>377</v>
      </c>
      <c r="E380" s="11">
        <v>903</v>
      </c>
      <c r="F380" s="11">
        <f t="shared" ref="F380:F443" si="13">B380+C380</f>
        <v>990</v>
      </c>
      <c r="G380" s="11">
        <f t="shared" ref="G380:G443" si="14">D380+E380</f>
        <v>1280</v>
      </c>
    </row>
    <row r="381" spans="1:7" x14ac:dyDescent="0.25">
      <c r="A381" s="11" t="s">
        <v>1375</v>
      </c>
      <c r="B381" s="11">
        <v>322</v>
      </c>
      <c r="C381" s="11">
        <v>417</v>
      </c>
      <c r="D381" s="11">
        <v>524</v>
      </c>
      <c r="E381" s="11">
        <v>741</v>
      </c>
      <c r="F381" s="11">
        <f t="shared" si="13"/>
        <v>739</v>
      </c>
      <c r="G381" s="11">
        <f t="shared" si="14"/>
        <v>1265</v>
      </c>
    </row>
    <row r="382" spans="1:7" x14ac:dyDescent="0.25">
      <c r="A382" s="11" t="s">
        <v>943</v>
      </c>
      <c r="B382" s="11">
        <v>500</v>
      </c>
      <c r="C382" s="11">
        <v>576</v>
      </c>
      <c r="D382" s="11">
        <v>475</v>
      </c>
      <c r="E382" s="11">
        <v>784</v>
      </c>
      <c r="F382" s="11">
        <f t="shared" si="13"/>
        <v>1076</v>
      </c>
      <c r="G382" s="11">
        <f t="shared" si="14"/>
        <v>1259</v>
      </c>
    </row>
    <row r="383" spans="1:7" x14ac:dyDescent="0.25">
      <c r="A383" s="11" t="s">
        <v>949</v>
      </c>
      <c r="B383" s="11">
        <v>445</v>
      </c>
      <c r="C383" s="11">
        <v>388</v>
      </c>
      <c r="D383" s="11">
        <v>581</v>
      </c>
      <c r="E383" s="11">
        <v>662</v>
      </c>
      <c r="F383" s="11">
        <f t="shared" si="13"/>
        <v>833</v>
      </c>
      <c r="G383" s="11">
        <f t="shared" si="14"/>
        <v>1243</v>
      </c>
    </row>
    <row r="384" spans="1:7" x14ac:dyDescent="0.25">
      <c r="A384" s="11" t="s">
        <v>662</v>
      </c>
      <c r="B384" s="11">
        <v>390</v>
      </c>
      <c r="C384" s="11">
        <v>358</v>
      </c>
      <c r="D384" s="11">
        <v>433</v>
      </c>
      <c r="E384" s="11">
        <v>787</v>
      </c>
      <c r="F384" s="11">
        <f t="shared" si="13"/>
        <v>748</v>
      </c>
      <c r="G384" s="11">
        <f t="shared" si="14"/>
        <v>1220</v>
      </c>
    </row>
    <row r="385" spans="1:7" x14ac:dyDescent="0.25">
      <c r="A385" s="11" t="s">
        <v>1341</v>
      </c>
      <c r="B385" s="11">
        <v>339</v>
      </c>
      <c r="C385" s="11">
        <v>486</v>
      </c>
      <c r="D385" s="11">
        <v>557</v>
      </c>
      <c r="E385" s="11">
        <v>660</v>
      </c>
      <c r="F385" s="11">
        <f t="shared" si="13"/>
        <v>825</v>
      </c>
      <c r="G385" s="11">
        <f t="shared" si="14"/>
        <v>1217</v>
      </c>
    </row>
    <row r="386" spans="1:7" x14ac:dyDescent="0.25">
      <c r="A386" s="11" t="s">
        <v>627</v>
      </c>
      <c r="B386" s="11">
        <v>459</v>
      </c>
      <c r="C386" s="11">
        <v>316</v>
      </c>
      <c r="D386" s="11">
        <v>714</v>
      </c>
      <c r="E386" s="11">
        <v>496</v>
      </c>
      <c r="F386" s="11">
        <f t="shared" si="13"/>
        <v>775</v>
      </c>
      <c r="G386" s="11">
        <f t="shared" si="14"/>
        <v>1210</v>
      </c>
    </row>
    <row r="387" spans="1:7" x14ac:dyDescent="0.25">
      <c r="A387" s="11" t="s">
        <v>1177</v>
      </c>
      <c r="B387" s="11">
        <v>295</v>
      </c>
      <c r="C387" s="11">
        <v>620</v>
      </c>
      <c r="D387" s="11">
        <v>432</v>
      </c>
      <c r="E387" s="11">
        <v>762</v>
      </c>
      <c r="F387" s="11">
        <f t="shared" si="13"/>
        <v>915</v>
      </c>
      <c r="G387" s="11">
        <f t="shared" si="14"/>
        <v>1194</v>
      </c>
    </row>
    <row r="388" spans="1:7" x14ac:dyDescent="0.25">
      <c r="A388" s="11" t="s">
        <v>860</v>
      </c>
      <c r="B388" s="11">
        <v>422</v>
      </c>
      <c r="C388" s="11">
        <v>307</v>
      </c>
      <c r="D388" s="11">
        <v>686</v>
      </c>
      <c r="E388" s="11">
        <v>503</v>
      </c>
      <c r="F388" s="11">
        <f t="shared" si="13"/>
        <v>729</v>
      </c>
      <c r="G388" s="11">
        <f t="shared" si="14"/>
        <v>1189</v>
      </c>
    </row>
    <row r="389" spans="1:7" x14ac:dyDescent="0.25">
      <c r="A389" s="11" t="s">
        <v>1415</v>
      </c>
      <c r="B389" s="11">
        <v>437</v>
      </c>
      <c r="C389" s="11">
        <v>331</v>
      </c>
      <c r="D389" s="11">
        <v>636</v>
      </c>
      <c r="E389" s="11">
        <v>546</v>
      </c>
      <c r="F389" s="11">
        <f t="shared" si="13"/>
        <v>768</v>
      </c>
      <c r="G389" s="11">
        <f t="shared" si="14"/>
        <v>1182</v>
      </c>
    </row>
    <row r="390" spans="1:7" x14ac:dyDescent="0.25">
      <c r="A390" s="11" t="s">
        <v>875</v>
      </c>
      <c r="B390" s="11">
        <v>214</v>
      </c>
      <c r="C390" s="11">
        <v>517</v>
      </c>
      <c r="D390" s="11">
        <v>286</v>
      </c>
      <c r="E390" s="11">
        <v>893</v>
      </c>
      <c r="F390" s="11">
        <f t="shared" si="13"/>
        <v>731</v>
      </c>
      <c r="G390" s="11">
        <f t="shared" si="14"/>
        <v>1179</v>
      </c>
    </row>
    <row r="391" spans="1:7" x14ac:dyDescent="0.25">
      <c r="A391" s="11" t="s">
        <v>777</v>
      </c>
      <c r="B391" s="11">
        <v>357</v>
      </c>
      <c r="C391" s="11">
        <v>372</v>
      </c>
      <c r="D391" s="11">
        <v>601</v>
      </c>
      <c r="E391" s="11">
        <v>539</v>
      </c>
      <c r="F391" s="11">
        <f t="shared" si="13"/>
        <v>729</v>
      </c>
      <c r="G391" s="11">
        <f t="shared" si="14"/>
        <v>1140</v>
      </c>
    </row>
    <row r="392" spans="1:7" x14ac:dyDescent="0.25">
      <c r="A392" s="11" t="s">
        <v>1582</v>
      </c>
      <c r="B392" s="11">
        <v>522</v>
      </c>
      <c r="C392" s="11">
        <v>534</v>
      </c>
      <c r="D392" s="11">
        <v>550</v>
      </c>
      <c r="E392" s="11">
        <v>586</v>
      </c>
      <c r="F392" s="11">
        <f t="shared" si="13"/>
        <v>1056</v>
      </c>
      <c r="G392" s="11">
        <f t="shared" si="14"/>
        <v>1136</v>
      </c>
    </row>
    <row r="393" spans="1:7" x14ac:dyDescent="0.25">
      <c r="A393" s="11" t="s">
        <v>681</v>
      </c>
      <c r="B393" s="11">
        <v>319</v>
      </c>
      <c r="C393" s="11">
        <v>733</v>
      </c>
      <c r="D393" s="11">
        <v>341</v>
      </c>
      <c r="E393" s="11">
        <v>789</v>
      </c>
      <c r="F393" s="11">
        <f t="shared" si="13"/>
        <v>1052</v>
      </c>
      <c r="G393" s="11">
        <f t="shared" si="14"/>
        <v>1130</v>
      </c>
    </row>
    <row r="394" spans="1:7" x14ac:dyDescent="0.25">
      <c r="A394" s="11" t="s">
        <v>806</v>
      </c>
      <c r="B394" s="11">
        <v>246</v>
      </c>
      <c r="C394" s="11">
        <v>326</v>
      </c>
      <c r="D394" s="11">
        <v>493</v>
      </c>
      <c r="E394" s="11">
        <v>626</v>
      </c>
      <c r="F394" s="11">
        <f t="shared" si="13"/>
        <v>572</v>
      </c>
      <c r="G394" s="11">
        <f t="shared" si="14"/>
        <v>1119</v>
      </c>
    </row>
    <row r="395" spans="1:7" x14ac:dyDescent="0.25">
      <c r="A395" s="11" t="s">
        <v>1166</v>
      </c>
      <c r="B395" s="11">
        <v>653</v>
      </c>
      <c r="C395" s="11">
        <v>516</v>
      </c>
      <c r="D395" s="11">
        <v>560</v>
      </c>
      <c r="E395" s="11">
        <v>557</v>
      </c>
      <c r="F395" s="11">
        <f t="shared" si="13"/>
        <v>1169</v>
      </c>
      <c r="G395" s="11">
        <f t="shared" si="14"/>
        <v>1117</v>
      </c>
    </row>
    <row r="396" spans="1:7" x14ac:dyDescent="0.25">
      <c r="A396" s="11" t="s">
        <v>1445</v>
      </c>
      <c r="B396" s="11">
        <v>375</v>
      </c>
      <c r="C396" s="11">
        <v>570</v>
      </c>
      <c r="D396" s="11">
        <v>383</v>
      </c>
      <c r="E396" s="11">
        <v>716</v>
      </c>
      <c r="F396" s="11">
        <f t="shared" si="13"/>
        <v>945</v>
      </c>
      <c r="G396" s="11">
        <f t="shared" si="14"/>
        <v>1099</v>
      </c>
    </row>
    <row r="397" spans="1:7" x14ac:dyDescent="0.25">
      <c r="A397" s="11" t="s">
        <v>1291</v>
      </c>
      <c r="B397" s="11">
        <v>482</v>
      </c>
      <c r="C397" s="11">
        <v>550</v>
      </c>
      <c r="D397" s="11">
        <v>531</v>
      </c>
      <c r="E397" s="11">
        <v>566</v>
      </c>
      <c r="F397" s="11">
        <f t="shared" si="13"/>
        <v>1032</v>
      </c>
      <c r="G397" s="11">
        <f t="shared" si="14"/>
        <v>1097</v>
      </c>
    </row>
    <row r="398" spans="1:7" x14ac:dyDescent="0.25">
      <c r="A398" s="11" t="s">
        <v>849</v>
      </c>
      <c r="B398" s="11">
        <v>334</v>
      </c>
      <c r="C398" s="11">
        <v>601</v>
      </c>
      <c r="D398" s="11">
        <v>287</v>
      </c>
      <c r="E398" s="11">
        <v>802</v>
      </c>
      <c r="F398" s="11">
        <f t="shared" si="13"/>
        <v>935</v>
      </c>
      <c r="G398" s="11">
        <f t="shared" si="14"/>
        <v>1089</v>
      </c>
    </row>
    <row r="399" spans="1:7" x14ac:dyDescent="0.25">
      <c r="A399" s="11" t="s">
        <v>1604</v>
      </c>
      <c r="B399" s="11">
        <v>408</v>
      </c>
      <c r="C399" s="11">
        <v>433</v>
      </c>
      <c r="D399" s="11">
        <v>468</v>
      </c>
      <c r="E399" s="11">
        <v>614</v>
      </c>
      <c r="F399" s="11">
        <f t="shared" si="13"/>
        <v>841</v>
      </c>
      <c r="G399" s="11">
        <f t="shared" si="14"/>
        <v>1082</v>
      </c>
    </row>
    <row r="400" spans="1:7" x14ac:dyDescent="0.25">
      <c r="A400" s="11" t="s">
        <v>808</v>
      </c>
      <c r="B400" s="11">
        <v>314</v>
      </c>
      <c r="C400" s="11">
        <v>409</v>
      </c>
      <c r="D400" s="11">
        <v>447</v>
      </c>
      <c r="E400" s="11">
        <v>615</v>
      </c>
      <c r="F400" s="11">
        <f t="shared" si="13"/>
        <v>723</v>
      </c>
      <c r="G400" s="11">
        <f t="shared" si="14"/>
        <v>1062</v>
      </c>
    </row>
    <row r="401" spans="1:7" x14ac:dyDescent="0.25">
      <c r="A401" s="11" t="s">
        <v>724</v>
      </c>
      <c r="B401" s="11">
        <v>339</v>
      </c>
      <c r="C401" s="11">
        <v>373</v>
      </c>
      <c r="D401" s="11">
        <v>457</v>
      </c>
      <c r="E401" s="11">
        <v>604</v>
      </c>
      <c r="F401" s="11">
        <f t="shared" si="13"/>
        <v>712</v>
      </c>
      <c r="G401" s="11">
        <f t="shared" si="14"/>
        <v>1061</v>
      </c>
    </row>
    <row r="402" spans="1:7" x14ac:dyDescent="0.25">
      <c r="A402" s="11" t="s">
        <v>651</v>
      </c>
      <c r="B402" s="11">
        <v>436</v>
      </c>
      <c r="C402" s="11">
        <v>347</v>
      </c>
      <c r="D402" s="11">
        <v>594</v>
      </c>
      <c r="E402" s="11">
        <v>461</v>
      </c>
      <c r="F402" s="11">
        <f t="shared" si="13"/>
        <v>783</v>
      </c>
      <c r="G402" s="11">
        <f t="shared" si="14"/>
        <v>1055</v>
      </c>
    </row>
    <row r="403" spans="1:7" x14ac:dyDescent="0.25">
      <c r="A403" s="11" t="s">
        <v>734</v>
      </c>
      <c r="B403" s="11">
        <v>359</v>
      </c>
      <c r="C403" s="11">
        <v>359</v>
      </c>
      <c r="D403" s="11">
        <v>493</v>
      </c>
      <c r="E403" s="11">
        <v>537</v>
      </c>
      <c r="F403" s="11">
        <f t="shared" si="13"/>
        <v>718</v>
      </c>
      <c r="G403" s="11">
        <f t="shared" si="14"/>
        <v>1030</v>
      </c>
    </row>
    <row r="404" spans="1:7" x14ac:dyDescent="0.25">
      <c r="A404" s="11" t="s">
        <v>1235</v>
      </c>
      <c r="B404" s="11">
        <v>441</v>
      </c>
      <c r="C404" s="11">
        <v>499</v>
      </c>
      <c r="D404" s="11">
        <v>409</v>
      </c>
      <c r="E404" s="11">
        <v>618</v>
      </c>
      <c r="F404" s="11">
        <f t="shared" si="13"/>
        <v>940</v>
      </c>
      <c r="G404" s="11">
        <f t="shared" si="14"/>
        <v>1027</v>
      </c>
    </row>
    <row r="405" spans="1:7" x14ac:dyDescent="0.25">
      <c r="A405" s="11" t="s">
        <v>873</v>
      </c>
      <c r="B405" s="11">
        <v>290</v>
      </c>
      <c r="C405" s="11">
        <v>243</v>
      </c>
      <c r="D405" s="11">
        <v>522</v>
      </c>
      <c r="E405" s="11">
        <v>503</v>
      </c>
      <c r="F405" s="11">
        <f t="shared" si="13"/>
        <v>533</v>
      </c>
      <c r="G405" s="11">
        <f t="shared" si="14"/>
        <v>1025</v>
      </c>
    </row>
    <row r="406" spans="1:7" x14ac:dyDescent="0.25">
      <c r="A406" s="11" t="s">
        <v>809</v>
      </c>
      <c r="B406" s="11">
        <v>381</v>
      </c>
      <c r="C406" s="11">
        <v>471</v>
      </c>
      <c r="D406" s="11">
        <v>387</v>
      </c>
      <c r="E406" s="11">
        <v>633</v>
      </c>
      <c r="F406" s="11">
        <f t="shared" si="13"/>
        <v>852</v>
      </c>
      <c r="G406" s="11">
        <f t="shared" si="14"/>
        <v>1020</v>
      </c>
    </row>
    <row r="407" spans="1:7" x14ac:dyDescent="0.25">
      <c r="A407" s="11" t="s">
        <v>744</v>
      </c>
      <c r="B407" s="11">
        <v>545</v>
      </c>
      <c r="C407" s="11">
        <v>367</v>
      </c>
      <c r="D407" s="11">
        <v>442</v>
      </c>
      <c r="E407" s="11">
        <v>572</v>
      </c>
      <c r="F407" s="11">
        <f t="shared" si="13"/>
        <v>912</v>
      </c>
      <c r="G407" s="11">
        <f t="shared" si="14"/>
        <v>1014</v>
      </c>
    </row>
    <row r="408" spans="1:7" x14ac:dyDescent="0.25">
      <c r="A408" s="11" t="s">
        <v>864</v>
      </c>
      <c r="B408" s="11">
        <v>359</v>
      </c>
      <c r="C408" s="11">
        <v>359</v>
      </c>
      <c r="D408" s="11">
        <v>532</v>
      </c>
      <c r="E408" s="11">
        <v>477</v>
      </c>
      <c r="F408" s="11">
        <f t="shared" si="13"/>
        <v>718</v>
      </c>
      <c r="G408" s="11">
        <f t="shared" si="14"/>
        <v>1009</v>
      </c>
    </row>
    <row r="409" spans="1:7" x14ac:dyDescent="0.25">
      <c r="A409" s="11" t="s">
        <v>844</v>
      </c>
      <c r="B409" s="11">
        <v>280</v>
      </c>
      <c r="C409" s="11">
        <v>302</v>
      </c>
      <c r="D409" s="11">
        <v>505</v>
      </c>
      <c r="E409" s="11">
        <v>490</v>
      </c>
      <c r="F409" s="11">
        <f t="shared" si="13"/>
        <v>582</v>
      </c>
      <c r="G409" s="11">
        <f t="shared" si="14"/>
        <v>995</v>
      </c>
    </row>
    <row r="410" spans="1:7" x14ac:dyDescent="0.25">
      <c r="A410" s="11" t="s">
        <v>1569</v>
      </c>
      <c r="B410" s="11">
        <v>321</v>
      </c>
      <c r="C410" s="11">
        <v>448</v>
      </c>
      <c r="D410" s="11">
        <v>388</v>
      </c>
      <c r="E410" s="11">
        <v>600</v>
      </c>
      <c r="F410" s="11">
        <f t="shared" si="13"/>
        <v>769</v>
      </c>
      <c r="G410" s="11">
        <f t="shared" si="14"/>
        <v>988</v>
      </c>
    </row>
    <row r="411" spans="1:7" x14ac:dyDescent="0.25">
      <c r="A411" s="11" t="s">
        <v>1545</v>
      </c>
      <c r="B411" s="11">
        <v>285</v>
      </c>
      <c r="C411" s="11">
        <v>309</v>
      </c>
      <c r="D411" s="11">
        <v>627</v>
      </c>
      <c r="E411" s="11">
        <v>346</v>
      </c>
      <c r="F411" s="11">
        <f t="shared" si="13"/>
        <v>594</v>
      </c>
      <c r="G411" s="11">
        <f t="shared" si="14"/>
        <v>973</v>
      </c>
    </row>
    <row r="412" spans="1:7" x14ac:dyDescent="0.25">
      <c r="A412" s="11" t="s">
        <v>1220</v>
      </c>
      <c r="B412" s="11">
        <v>344</v>
      </c>
      <c r="C412" s="11">
        <v>369</v>
      </c>
      <c r="D412" s="11">
        <v>433</v>
      </c>
      <c r="E412" s="11">
        <v>539</v>
      </c>
      <c r="F412" s="11">
        <f t="shared" si="13"/>
        <v>713</v>
      </c>
      <c r="G412" s="11">
        <f t="shared" si="14"/>
        <v>972</v>
      </c>
    </row>
    <row r="413" spans="1:7" x14ac:dyDescent="0.25">
      <c r="A413" s="11" t="s">
        <v>904</v>
      </c>
      <c r="B413" s="11">
        <v>452</v>
      </c>
      <c r="C413" s="11">
        <v>541</v>
      </c>
      <c r="D413" s="11">
        <v>382</v>
      </c>
      <c r="E413" s="11">
        <v>572</v>
      </c>
      <c r="F413" s="11">
        <f t="shared" si="13"/>
        <v>993</v>
      </c>
      <c r="G413" s="11">
        <f t="shared" si="14"/>
        <v>954</v>
      </c>
    </row>
    <row r="414" spans="1:7" x14ac:dyDescent="0.25">
      <c r="A414" s="11" t="s">
        <v>654</v>
      </c>
      <c r="B414" s="11">
        <v>398</v>
      </c>
      <c r="C414" s="11">
        <v>389</v>
      </c>
      <c r="D414" s="11">
        <v>494</v>
      </c>
      <c r="E414" s="11">
        <v>445</v>
      </c>
      <c r="F414" s="11">
        <f t="shared" si="13"/>
        <v>787</v>
      </c>
      <c r="G414" s="11">
        <f t="shared" si="14"/>
        <v>939</v>
      </c>
    </row>
    <row r="415" spans="1:7" x14ac:dyDescent="0.25">
      <c r="A415" s="11" t="s">
        <v>778</v>
      </c>
      <c r="B415" s="11">
        <v>284</v>
      </c>
      <c r="C415" s="11">
        <v>340</v>
      </c>
      <c r="D415" s="11">
        <v>355</v>
      </c>
      <c r="E415" s="11">
        <v>583</v>
      </c>
      <c r="F415" s="11">
        <f t="shared" si="13"/>
        <v>624</v>
      </c>
      <c r="G415" s="11">
        <f t="shared" si="14"/>
        <v>938</v>
      </c>
    </row>
    <row r="416" spans="1:7" x14ac:dyDescent="0.25">
      <c r="A416" s="11" t="s">
        <v>796</v>
      </c>
      <c r="B416" s="11">
        <v>333</v>
      </c>
      <c r="C416" s="11">
        <v>464</v>
      </c>
      <c r="D416" s="11">
        <v>405</v>
      </c>
      <c r="E416" s="11">
        <v>531</v>
      </c>
      <c r="F416" s="11">
        <f t="shared" si="13"/>
        <v>797</v>
      </c>
      <c r="G416" s="11">
        <f t="shared" si="14"/>
        <v>936</v>
      </c>
    </row>
    <row r="417" spans="1:7" x14ac:dyDescent="0.25">
      <c r="A417" s="11" t="s">
        <v>650</v>
      </c>
      <c r="B417" s="11">
        <v>200</v>
      </c>
      <c r="C417" s="11">
        <v>386</v>
      </c>
      <c r="D417" s="11">
        <v>237</v>
      </c>
      <c r="E417" s="11">
        <v>669</v>
      </c>
      <c r="F417" s="11">
        <f t="shared" si="13"/>
        <v>586</v>
      </c>
      <c r="G417" s="11">
        <f t="shared" si="14"/>
        <v>906</v>
      </c>
    </row>
    <row r="418" spans="1:7" x14ac:dyDescent="0.25">
      <c r="A418" s="11" t="s">
        <v>636</v>
      </c>
      <c r="B418" s="11">
        <v>325</v>
      </c>
      <c r="C418" s="11">
        <v>413</v>
      </c>
      <c r="D418" s="11">
        <v>390</v>
      </c>
      <c r="E418" s="11">
        <v>495</v>
      </c>
      <c r="F418" s="11">
        <f t="shared" si="13"/>
        <v>738</v>
      </c>
      <c r="G418" s="11">
        <f t="shared" si="14"/>
        <v>885</v>
      </c>
    </row>
    <row r="419" spans="1:7" x14ac:dyDescent="0.25">
      <c r="A419" s="11" t="s">
        <v>1513</v>
      </c>
      <c r="B419" s="11">
        <v>362</v>
      </c>
      <c r="C419" s="11">
        <v>493</v>
      </c>
      <c r="D419" s="11">
        <v>376</v>
      </c>
      <c r="E419" s="11">
        <v>506</v>
      </c>
      <c r="F419" s="11">
        <f t="shared" si="13"/>
        <v>855</v>
      </c>
      <c r="G419" s="11">
        <f t="shared" si="14"/>
        <v>882</v>
      </c>
    </row>
    <row r="420" spans="1:7" x14ac:dyDescent="0.25">
      <c r="A420" s="11" t="s">
        <v>649</v>
      </c>
      <c r="B420" s="11">
        <v>396</v>
      </c>
      <c r="C420" s="11">
        <v>381</v>
      </c>
      <c r="D420" s="11">
        <v>428</v>
      </c>
      <c r="E420" s="11">
        <v>450</v>
      </c>
      <c r="F420" s="11">
        <f t="shared" si="13"/>
        <v>777</v>
      </c>
      <c r="G420" s="11">
        <f t="shared" si="14"/>
        <v>878</v>
      </c>
    </row>
    <row r="421" spans="1:7" x14ac:dyDescent="0.25">
      <c r="A421" s="11" t="s">
        <v>669</v>
      </c>
      <c r="B421" s="11">
        <v>276</v>
      </c>
      <c r="C421" s="11">
        <v>299</v>
      </c>
      <c r="D421" s="11">
        <v>434</v>
      </c>
      <c r="E421" s="11">
        <v>443</v>
      </c>
      <c r="F421" s="11">
        <f t="shared" si="13"/>
        <v>575</v>
      </c>
      <c r="G421" s="11">
        <f t="shared" si="14"/>
        <v>877</v>
      </c>
    </row>
    <row r="422" spans="1:7" x14ac:dyDescent="0.25">
      <c r="A422" s="11" t="s">
        <v>953</v>
      </c>
      <c r="B422" s="11">
        <v>173</v>
      </c>
      <c r="C422" s="11">
        <v>282</v>
      </c>
      <c r="D422" s="11">
        <v>385</v>
      </c>
      <c r="E422" s="11">
        <v>484</v>
      </c>
      <c r="F422" s="11">
        <f t="shared" si="13"/>
        <v>455</v>
      </c>
      <c r="G422" s="11">
        <f t="shared" si="14"/>
        <v>869</v>
      </c>
    </row>
    <row r="423" spans="1:7" x14ac:dyDescent="0.25">
      <c r="A423" s="11" t="s">
        <v>708</v>
      </c>
      <c r="B423" s="11">
        <v>130</v>
      </c>
      <c r="C423" s="11">
        <v>302</v>
      </c>
      <c r="D423" s="11">
        <v>320</v>
      </c>
      <c r="E423" s="11">
        <v>545</v>
      </c>
      <c r="F423" s="11">
        <f t="shared" si="13"/>
        <v>432</v>
      </c>
      <c r="G423" s="11">
        <f t="shared" si="14"/>
        <v>865</v>
      </c>
    </row>
    <row r="424" spans="1:7" x14ac:dyDescent="0.25">
      <c r="A424" s="11" t="s">
        <v>850</v>
      </c>
      <c r="B424" s="11">
        <v>410</v>
      </c>
      <c r="C424" s="11">
        <v>288</v>
      </c>
      <c r="D424" s="11">
        <v>504</v>
      </c>
      <c r="E424" s="11">
        <v>360</v>
      </c>
      <c r="F424" s="11">
        <f t="shared" si="13"/>
        <v>698</v>
      </c>
      <c r="G424" s="11">
        <f t="shared" si="14"/>
        <v>864</v>
      </c>
    </row>
    <row r="425" spans="1:7" x14ac:dyDescent="0.25">
      <c r="A425" s="11" t="s">
        <v>821</v>
      </c>
      <c r="B425" s="11">
        <v>283</v>
      </c>
      <c r="C425" s="11">
        <v>371</v>
      </c>
      <c r="D425" s="11">
        <v>308</v>
      </c>
      <c r="E425" s="11">
        <v>546</v>
      </c>
      <c r="F425" s="11">
        <f t="shared" si="13"/>
        <v>654</v>
      </c>
      <c r="G425" s="11">
        <f t="shared" si="14"/>
        <v>854</v>
      </c>
    </row>
    <row r="426" spans="1:7" x14ac:dyDescent="0.25">
      <c r="A426" s="11" t="s">
        <v>1514</v>
      </c>
      <c r="B426" s="11">
        <v>267</v>
      </c>
      <c r="C426" s="11">
        <v>345</v>
      </c>
      <c r="D426" s="11">
        <v>384</v>
      </c>
      <c r="E426" s="11">
        <v>470</v>
      </c>
      <c r="F426" s="11">
        <f t="shared" si="13"/>
        <v>612</v>
      </c>
      <c r="G426" s="11">
        <f t="shared" si="14"/>
        <v>854</v>
      </c>
    </row>
    <row r="427" spans="1:7" x14ac:dyDescent="0.25">
      <c r="A427" s="11" t="s">
        <v>814</v>
      </c>
      <c r="B427" s="11">
        <v>349</v>
      </c>
      <c r="C427" s="11">
        <v>339</v>
      </c>
      <c r="D427" s="11">
        <v>404</v>
      </c>
      <c r="E427" s="11">
        <v>449</v>
      </c>
      <c r="F427" s="11">
        <f t="shared" si="13"/>
        <v>688</v>
      </c>
      <c r="G427" s="11">
        <f t="shared" si="14"/>
        <v>853</v>
      </c>
    </row>
    <row r="428" spans="1:7" x14ac:dyDescent="0.25">
      <c r="A428" s="11" t="s">
        <v>1352</v>
      </c>
      <c r="B428" s="11">
        <v>262</v>
      </c>
      <c r="C428" s="11">
        <v>420</v>
      </c>
      <c r="D428" s="11">
        <v>228</v>
      </c>
      <c r="E428" s="11">
        <v>621</v>
      </c>
      <c r="F428" s="11">
        <f t="shared" si="13"/>
        <v>682</v>
      </c>
      <c r="G428" s="11">
        <f t="shared" si="14"/>
        <v>849</v>
      </c>
    </row>
    <row r="429" spans="1:7" x14ac:dyDescent="0.25">
      <c r="A429" s="11" t="s">
        <v>1392</v>
      </c>
      <c r="B429" s="11">
        <v>324</v>
      </c>
      <c r="C429" s="11">
        <v>292</v>
      </c>
      <c r="D429" s="11">
        <v>416</v>
      </c>
      <c r="E429" s="11">
        <v>429</v>
      </c>
      <c r="F429" s="11">
        <f t="shared" si="13"/>
        <v>616</v>
      </c>
      <c r="G429" s="11">
        <f t="shared" si="14"/>
        <v>845</v>
      </c>
    </row>
    <row r="430" spans="1:7" x14ac:dyDescent="0.25">
      <c r="A430" s="11" t="s">
        <v>827</v>
      </c>
      <c r="B430" s="11">
        <v>216</v>
      </c>
      <c r="C430" s="11">
        <v>415</v>
      </c>
      <c r="D430" s="11">
        <v>368</v>
      </c>
      <c r="E430" s="11">
        <v>477</v>
      </c>
      <c r="F430" s="11">
        <f t="shared" si="13"/>
        <v>631</v>
      </c>
      <c r="G430" s="11">
        <f t="shared" si="14"/>
        <v>845</v>
      </c>
    </row>
    <row r="431" spans="1:7" x14ac:dyDescent="0.25">
      <c r="A431" s="11" t="s">
        <v>790</v>
      </c>
      <c r="B431" s="11">
        <v>225</v>
      </c>
      <c r="C431" s="11">
        <v>383</v>
      </c>
      <c r="D431" s="11">
        <v>324</v>
      </c>
      <c r="E431" s="11">
        <v>498</v>
      </c>
      <c r="F431" s="11">
        <f t="shared" si="13"/>
        <v>608</v>
      </c>
      <c r="G431" s="11">
        <f t="shared" si="14"/>
        <v>822</v>
      </c>
    </row>
    <row r="432" spans="1:7" x14ac:dyDescent="0.25">
      <c r="A432" s="11" t="s">
        <v>1183</v>
      </c>
      <c r="B432" s="11">
        <v>233</v>
      </c>
      <c r="C432" s="11">
        <v>415</v>
      </c>
      <c r="D432" s="11">
        <v>188</v>
      </c>
      <c r="E432" s="11">
        <v>620</v>
      </c>
      <c r="F432" s="11">
        <f t="shared" si="13"/>
        <v>648</v>
      </c>
      <c r="G432" s="11">
        <f t="shared" si="14"/>
        <v>808</v>
      </c>
    </row>
    <row r="433" spans="1:7" x14ac:dyDescent="0.25">
      <c r="A433" s="11" t="s">
        <v>799</v>
      </c>
      <c r="B433" s="11">
        <v>326</v>
      </c>
      <c r="C433" s="11">
        <v>360</v>
      </c>
      <c r="D433" s="11">
        <v>323</v>
      </c>
      <c r="E433" s="11">
        <v>484</v>
      </c>
      <c r="F433" s="11">
        <f t="shared" si="13"/>
        <v>686</v>
      </c>
      <c r="G433" s="11">
        <f t="shared" si="14"/>
        <v>807</v>
      </c>
    </row>
    <row r="434" spans="1:7" x14ac:dyDescent="0.25">
      <c r="A434" s="11" t="s">
        <v>801</v>
      </c>
      <c r="B434" s="11">
        <v>332</v>
      </c>
      <c r="C434" s="11">
        <v>418</v>
      </c>
      <c r="D434" s="11">
        <v>395</v>
      </c>
      <c r="E434" s="11">
        <v>412</v>
      </c>
      <c r="F434" s="11">
        <f t="shared" si="13"/>
        <v>750</v>
      </c>
      <c r="G434" s="11">
        <f t="shared" si="14"/>
        <v>807</v>
      </c>
    </row>
    <row r="435" spans="1:7" x14ac:dyDescent="0.25">
      <c r="A435" s="11" t="s">
        <v>1539</v>
      </c>
      <c r="B435" s="11">
        <v>236</v>
      </c>
      <c r="C435" s="11">
        <v>271</v>
      </c>
      <c r="D435" s="11">
        <v>350</v>
      </c>
      <c r="E435" s="11">
        <v>457</v>
      </c>
      <c r="F435" s="11">
        <f t="shared" si="13"/>
        <v>507</v>
      </c>
      <c r="G435" s="11">
        <f t="shared" si="14"/>
        <v>807</v>
      </c>
    </row>
    <row r="436" spans="1:7" x14ac:dyDescent="0.25">
      <c r="A436" s="11" t="s">
        <v>908</v>
      </c>
      <c r="B436" s="11">
        <v>468</v>
      </c>
      <c r="C436" s="11">
        <v>330</v>
      </c>
      <c r="D436" s="11">
        <v>396</v>
      </c>
      <c r="E436" s="11">
        <v>332</v>
      </c>
      <c r="F436" s="11">
        <f t="shared" si="13"/>
        <v>798</v>
      </c>
      <c r="G436" s="11">
        <f t="shared" si="14"/>
        <v>728</v>
      </c>
    </row>
    <row r="437" spans="1:7" x14ac:dyDescent="0.25">
      <c r="A437" s="11" t="s">
        <v>818</v>
      </c>
      <c r="B437" s="11">
        <v>185</v>
      </c>
      <c r="C437" s="11">
        <v>320</v>
      </c>
      <c r="D437" s="11">
        <v>235</v>
      </c>
      <c r="E437" s="11">
        <v>470</v>
      </c>
      <c r="F437" s="11">
        <f t="shared" si="13"/>
        <v>505</v>
      </c>
      <c r="G437" s="11">
        <f t="shared" si="14"/>
        <v>705</v>
      </c>
    </row>
    <row r="438" spans="1:7" x14ac:dyDescent="0.25">
      <c r="A438" s="11" t="s">
        <v>1259</v>
      </c>
      <c r="B438" s="11">
        <v>277</v>
      </c>
      <c r="C438" s="11">
        <v>294</v>
      </c>
      <c r="D438" s="11">
        <v>327</v>
      </c>
      <c r="E438" s="11">
        <v>371</v>
      </c>
      <c r="F438" s="11">
        <f t="shared" si="13"/>
        <v>571</v>
      </c>
      <c r="G438" s="11">
        <f t="shared" si="14"/>
        <v>698</v>
      </c>
    </row>
    <row r="439" spans="1:7" x14ac:dyDescent="0.25">
      <c r="A439" s="11" t="s">
        <v>645</v>
      </c>
      <c r="B439" s="11">
        <v>168</v>
      </c>
      <c r="C439" s="11">
        <v>179</v>
      </c>
      <c r="D439" s="11">
        <v>300</v>
      </c>
      <c r="E439" s="11">
        <v>371</v>
      </c>
      <c r="F439" s="11">
        <f t="shared" si="13"/>
        <v>347</v>
      </c>
      <c r="G439" s="11">
        <f t="shared" si="14"/>
        <v>671</v>
      </c>
    </row>
    <row r="440" spans="1:7" x14ac:dyDescent="0.25">
      <c r="A440" s="11" t="s">
        <v>670</v>
      </c>
      <c r="B440" s="11">
        <v>137</v>
      </c>
      <c r="C440" s="11">
        <v>300</v>
      </c>
      <c r="D440" s="11">
        <v>217</v>
      </c>
      <c r="E440" s="11">
        <v>448</v>
      </c>
      <c r="F440" s="11">
        <f t="shared" si="13"/>
        <v>437</v>
      </c>
      <c r="G440" s="11">
        <f t="shared" si="14"/>
        <v>665</v>
      </c>
    </row>
    <row r="441" spans="1:7" x14ac:dyDescent="0.25">
      <c r="A441" s="11" t="s">
        <v>1459</v>
      </c>
      <c r="B441" s="11">
        <v>320</v>
      </c>
      <c r="C441" s="11">
        <v>298</v>
      </c>
      <c r="D441" s="11">
        <v>231</v>
      </c>
      <c r="E441" s="11">
        <v>427</v>
      </c>
      <c r="F441" s="11">
        <f t="shared" si="13"/>
        <v>618</v>
      </c>
      <c r="G441" s="11">
        <f t="shared" si="14"/>
        <v>658</v>
      </c>
    </row>
    <row r="442" spans="1:7" x14ac:dyDescent="0.25">
      <c r="A442" s="11" t="s">
        <v>841</v>
      </c>
      <c r="B442" s="11">
        <v>187</v>
      </c>
      <c r="C442" s="11">
        <v>314</v>
      </c>
      <c r="D442" s="11">
        <v>165</v>
      </c>
      <c r="E442" s="11">
        <v>418</v>
      </c>
      <c r="F442" s="11">
        <f t="shared" si="13"/>
        <v>501</v>
      </c>
      <c r="G442" s="11">
        <f t="shared" si="14"/>
        <v>583</v>
      </c>
    </row>
    <row r="443" spans="1:7" x14ac:dyDescent="0.25">
      <c r="A443" s="11" t="s">
        <v>1293</v>
      </c>
      <c r="B443" s="11">
        <v>155</v>
      </c>
      <c r="C443" s="11">
        <v>303</v>
      </c>
      <c r="D443" s="11">
        <v>76</v>
      </c>
      <c r="E443" s="11">
        <v>506</v>
      </c>
      <c r="F443" s="11">
        <f t="shared" si="13"/>
        <v>458</v>
      </c>
      <c r="G443" s="11">
        <f t="shared" si="14"/>
        <v>582</v>
      </c>
    </row>
    <row r="444" spans="1:7" x14ac:dyDescent="0.25">
      <c r="A444" s="11" t="s">
        <v>859</v>
      </c>
      <c r="B444" s="11">
        <v>161</v>
      </c>
      <c r="C444" s="11">
        <v>207</v>
      </c>
      <c r="D444" s="11">
        <v>241</v>
      </c>
      <c r="E444" s="11">
        <v>318</v>
      </c>
      <c r="F444" s="11">
        <f t="shared" ref="F444:F507" si="15">B444+C444</f>
        <v>368</v>
      </c>
      <c r="G444" s="11">
        <f t="shared" ref="G444:G507" si="16">D444+E444</f>
        <v>559</v>
      </c>
    </row>
    <row r="445" spans="1:7" x14ac:dyDescent="0.25">
      <c r="A445" s="11" t="s">
        <v>637</v>
      </c>
      <c r="B445" s="11">
        <v>203</v>
      </c>
      <c r="C445" s="11">
        <v>120</v>
      </c>
      <c r="D445" s="11">
        <v>253</v>
      </c>
      <c r="E445" s="11">
        <v>188</v>
      </c>
      <c r="F445" s="11">
        <f t="shared" si="15"/>
        <v>323</v>
      </c>
      <c r="G445" s="11">
        <f t="shared" si="16"/>
        <v>441</v>
      </c>
    </row>
    <row r="446" spans="1:7" x14ac:dyDescent="0.25">
      <c r="A446" s="11" t="s">
        <v>1497</v>
      </c>
      <c r="B446" s="11">
        <v>4</v>
      </c>
      <c r="C446" s="11">
        <v>74</v>
      </c>
      <c r="D446" s="11">
        <v>13</v>
      </c>
      <c r="E446" s="11">
        <v>208</v>
      </c>
      <c r="F446" s="11">
        <f t="shared" si="15"/>
        <v>78</v>
      </c>
      <c r="G446" s="11">
        <f t="shared" si="16"/>
        <v>221</v>
      </c>
    </row>
    <row r="447" spans="1:7" x14ac:dyDescent="0.25">
      <c r="A447" s="11" t="s">
        <v>1565</v>
      </c>
      <c r="B447" s="11">
        <v>57</v>
      </c>
      <c r="C447" s="11">
        <v>107</v>
      </c>
      <c r="D447" s="11">
        <v>72</v>
      </c>
      <c r="E447" s="11">
        <v>147</v>
      </c>
      <c r="F447" s="11">
        <f t="shared" si="15"/>
        <v>164</v>
      </c>
      <c r="G447" s="11">
        <f t="shared" si="16"/>
        <v>219</v>
      </c>
    </row>
    <row r="448" spans="1:7" x14ac:dyDescent="0.25">
      <c r="A448" s="11" t="s">
        <v>1506</v>
      </c>
      <c r="B448" s="11">
        <v>51</v>
      </c>
      <c r="C448" s="11">
        <v>67</v>
      </c>
      <c r="D448" s="11">
        <v>65</v>
      </c>
      <c r="E448" s="11">
        <v>72</v>
      </c>
      <c r="F448" s="11">
        <f t="shared" si="15"/>
        <v>118</v>
      </c>
      <c r="G448" s="11">
        <f t="shared" si="16"/>
        <v>137</v>
      </c>
    </row>
    <row r="449" spans="1:7" x14ac:dyDescent="0.25">
      <c r="A449" s="11" t="s">
        <v>1148</v>
      </c>
      <c r="F449" s="11">
        <f t="shared" si="15"/>
        <v>0</v>
      </c>
      <c r="G449" s="11">
        <f t="shared" si="16"/>
        <v>0</v>
      </c>
    </row>
    <row r="450" spans="1:7" x14ac:dyDescent="0.25">
      <c r="A450" s="11" t="s">
        <v>1149</v>
      </c>
      <c r="F450" s="11">
        <f t="shared" si="15"/>
        <v>0</v>
      </c>
      <c r="G450" s="11">
        <f t="shared" si="16"/>
        <v>0</v>
      </c>
    </row>
    <row r="451" spans="1:7" x14ac:dyDescent="0.25">
      <c r="A451" s="11" t="s">
        <v>1150</v>
      </c>
      <c r="F451" s="11">
        <f t="shared" si="15"/>
        <v>0</v>
      </c>
      <c r="G451" s="11">
        <f t="shared" si="16"/>
        <v>0</v>
      </c>
    </row>
    <row r="452" spans="1:7" x14ac:dyDescent="0.25">
      <c r="A452" s="11" t="s">
        <v>1151</v>
      </c>
      <c r="F452" s="11">
        <f t="shared" si="15"/>
        <v>0</v>
      </c>
      <c r="G452" s="11">
        <f t="shared" si="16"/>
        <v>0</v>
      </c>
    </row>
    <row r="453" spans="1:7" x14ac:dyDescent="0.25">
      <c r="A453" s="11" t="s">
        <v>1152</v>
      </c>
      <c r="F453" s="11">
        <f t="shared" si="15"/>
        <v>0</v>
      </c>
      <c r="G453" s="11">
        <f t="shared" si="16"/>
        <v>0</v>
      </c>
    </row>
    <row r="454" spans="1:7" x14ac:dyDescent="0.25">
      <c r="A454" s="11" t="s">
        <v>1153</v>
      </c>
      <c r="F454" s="11">
        <f t="shared" si="15"/>
        <v>0</v>
      </c>
      <c r="G454" s="11">
        <f t="shared" si="16"/>
        <v>0</v>
      </c>
    </row>
    <row r="455" spans="1:7" x14ac:dyDescent="0.25">
      <c r="A455" s="11" t="s">
        <v>1154</v>
      </c>
      <c r="F455" s="11">
        <f t="shared" si="15"/>
        <v>0</v>
      </c>
      <c r="G455" s="11">
        <f t="shared" si="16"/>
        <v>0</v>
      </c>
    </row>
    <row r="456" spans="1:7" x14ac:dyDescent="0.25">
      <c r="A456" s="11" t="s">
        <v>1156</v>
      </c>
      <c r="F456" s="11">
        <f t="shared" si="15"/>
        <v>0</v>
      </c>
      <c r="G456" s="11">
        <f t="shared" si="16"/>
        <v>0</v>
      </c>
    </row>
    <row r="457" spans="1:7" x14ac:dyDescent="0.25">
      <c r="A457" s="11" t="s">
        <v>1157</v>
      </c>
      <c r="F457" s="11">
        <f t="shared" si="15"/>
        <v>0</v>
      </c>
      <c r="G457" s="11">
        <f t="shared" si="16"/>
        <v>0</v>
      </c>
    </row>
    <row r="458" spans="1:7" x14ac:dyDescent="0.25">
      <c r="A458" s="11" t="s">
        <v>1158</v>
      </c>
      <c r="F458" s="11">
        <f t="shared" si="15"/>
        <v>0</v>
      </c>
      <c r="G458" s="11">
        <f t="shared" si="16"/>
        <v>0</v>
      </c>
    </row>
    <row r="459" spans="1:7" x14ac:dyDescent="0.25">
      <c r="A459" s="11" t="s">
        <v>1159</v>
      </c>
      <c r="F459" s="11">
        <f t="shared" si="15"/>
        <v>0</v>
      </c>
      <c r="G459" s="11">
        <f t="shared" si="16"/>
        <v>0</v>
      </c>
    </row>
    <row r="460" spans="1:7" x14ac:dyDescent="0.25">
      <c r="A460" s="11" t="s">
        <v>1160</v>
      </c>
      <c r="F460" s="11">
        <f t="shared" si="15"/>
        <v>0</v>
      </c>
      <c r="G460" s="11">
        <f t="shared" si="16"/>
        <v>0</v>
      </c>
    </row>
    <row r="461" spans="1:7" x14ac:dyDescent="0.25">
      <c r="A461" s="11" t="s">
        <v>1161</v>
      </c>
      <c r="F461" s="11">
        <f t="shared" si="15"/>
        <v>0</v>
      </c>
      <c r="G461" s="11">
        <f t="shared" si="16"/>
        <v>0</v>
      </c>
    </row>
    <row r="462" spans="1:7" x14ac:dyDescent="0.25">
      <c r="A462" s="11" t="s">
        <v>1162</v>
      </c>
      <c r="F462" s="11">
        <f t="shared" si="15"/>
        <v>0</v>
      </c>
      <c r="G462" s="11">
        <f t="shared" si="16"/>
        <v>0</v>
      </c>
    </row>
    <row r="463" spans="1:7" x14ac:dyDescent="0.25">
      <c r="A463" s="11" t="s">
        <v>1163</v>
      </c>
      <c r="F463" s="11">
        <f t="shared" si="15"/>
        <v>0</v>
      </c>
      <c r="G463" s="11">
        <f t="shared" si="16"/>
        <v>0</v>
      </c>
    </row>
    <row r="464" spans="1:7" x14ac:dyDescent="0.25">
      <c r="A464" s="11" t="s">
        <v>1164</v>
      </c>
      <c r="F464" s="11">
        <f t="shared" si="15"/>
        <v>0</v>
      </c>
      <c r="G464" s="11">
        <f t="shared" si="16"/>
        <v>0</v>
      </c>
    </row>
    <row r="465" spans="1:7" x14ac:dyDescent="0.25">
      <c r="A465" s="11" t="s">
        <v>1165</v>
      </c>
      <c r="F465" s="11">
        <f t="shared" si="15"/>
        <v>0</v>
      </c>
      <c r="G465" s="11">
        <f t="shared" si="16"/>
        <v>0</v>
      </c>
    </row>
    <row r="466" spans="1:7" x14ac:dyDescent="0.25">
      <c r="A466" s="11" t="s">
        <v>1167</v>
      </c>
      <c r="F466" s="11">
        <f t="shared" si="15"/>
        <v>0</v>
      </c>
      <c r="G466" s="11">
        <f t="shared" si="16"/>
        <v>0</v>
      </c>
    </row>
    <row r="467" spans="1:7" x14ac:dyDescent="0.25">
      <c r="A467" s="11" t="s">
        <v>1168</v>
      </c>
      <c r="F467" s="11">
        <f t="shared" si="15"/>
        <v>0</v>
      </c>
      <c r="G467" s="11">
        <f t="shared" si="16"/>
        <v>0</v>
      </c>
    </row>
    <row r="468" spans="1:7" x14ac:dyDescent="0.25">
      <c r="A468" s="11" t="s">
        <v>1169</v>
      </c>
      <c r="F468" s="11">
        <f t="shared" si="15"/>
        <v>0</v>
      </c>
      <c r="G468" s="11">
        <f t="shared" si="16"/>
        <v>0</v>
      </c>
    </row>
    <row r="469" spans="1:7" x14ac:dyDescent="0.25">
      <c r="A469" s="11" t="s">
        <v>1170</v>
      </c>
      <c r="F469" s="11">
        <f t="shared" si="15"/>
        <v>0</v>
      </c>
      <c r="G469" s="11">
        <f t="shared" si="16"/>
        <v>0</v>
      </c>
    </row>
    <row r="470" spans="1:7" x14ac:dyDescent="0.25">
      <c r="A470" s="11" t="s">
        <v>1171</v>
      </c>
      <c r="F470" s="11">
        <f t="shared" si="15"/>
        <v>0</v>
      </c>
      <c r="G470" s="11">
        <f t="shared" si="16"/>
        <v>0</v>
      </c>
    </row>
    <row r="471" spans="1:7" x14ac:dyDescent="0.25">
      <c r="A471" s="11" t="s">
        <v>1172</v>
      </c>
      <c r="F471" s="11">
        <f t="shared" si="15"/>
        <v>0</v>
      </c>
      <c r="G471" s="11">
        <f t="shared" si="16"/>
        <v>0</v>
      </c>
    </row>
    <row r="472" spans="1:7" x14ac:dyDescent="0.25">
      <c r="A472" s="11" t="s">
        <v>1173</v>
      </c>
      <c r="F472" s="11">
        <f t="shared" si="15"/>
        <v>0</v>
      </c>
      <c r="G472" s="11">
        <f t="shared" si="16"/>
        <v>0</v>
      </c>
    </row>
    <row r="473" spans="1:7" x14ac:dyDescent="0.25">
      <c r="A473" s="11" t="s">
        <v>1174</v>
      </c>
      <c r="F473" s="11">
        <f t="shared" si="15"/>
        <v>0</v>
      </c>
      <c r="G473" s="11">
        <f t="shared" si="16"/>
        <v>0</v>
      </c>
    </row>
    <row r="474" spans="1:7" x14ac:dyDescent="0.25">
      <c r="A474" s="11" t="s">
        <v>1175</v>
      </c>
      <c r="F474" s="11">
        <f t="shared" si="15"/>
        <v>0</v>
      </c>
      <c r="G474" s="11">
        <f t="shared" si="16"/>
        <v>0</v>
      </c>
    </row>
    <row r="475" spans="1:7" x14ac:dyDescent="0.25">
      <c r="A475" s="11" t="s">
        <v>1176</v>
      </c>
      <c r="F475" s="11">
        <f t="shared" si="15"/>
        <v>0</v>
      </c>
      <c r="G475" s="11">
        <f t="shared" si="16"/>
        <v>0</v>
      </c>
    </row>
    <row r="476" spans="1:7" x14ac:dyDescent="0.25">
      <c r="A476" s="11" t="s">
        <v>1178</v>
      </c>
      <c r="F476" s="11">
        <f t="shared" si="15"/>
        <v>0</v>
      </c>
      <c r="G476" s="11">
        <f t="shared" si="16"/>
        <v>0</v>
      </c>
    </row>
    <row r="477" spans="1:7" x14ac:dyDescent="0.25">
      <c r="A477" s="11" t="s">
        <v>1179</v>
      </c>
      <c r="F477" s="11">
        <f t="shared" si="15"/>
        <v>0</v>
      </c>
      <c r="G477" s="11">
        <f t="shared" si="16"/>
        <v>0</v>
      </c>
    </row>
    <row r="478" spans="1:7" x14ac:dyDescent="0.25">
      <c r="A478" s="11" t="s">
        <v>1180</v>
      </c>
      <c r="F478" s="11">
        <f t="shared" si="15"/>
        <v>0</v>
      </c>
      <c r="G478" s="11">
        <f t="shared" si="16"/>
        <v>0</v>
      </c>
    </row>
    <row r="479" spans="1:7" x14ac:dyDescent="0.25">
      <c r="A479" s="11" t="s">
        <v>1181</v>
      </c>
      <c r="F479" s="11">
        <f t="shared" si="15"/>
        <v>0</v>
      </c>
      <c r="G479" s="11">
        <f t="shared" si="16"/>
        <v>0</v>
      </c>
    </row>
    <row r="480" spans="1:7" x14ac:dyDescent="0.25">
      <c r="A480" s="11" t="s">
        <v>1182</v>
      </c>
      <c r="F480" s="11">
        <f t="shared" si="15"/>
        <v>0</v>
      </c>
      <c r="G480" s="11">
        <f t="shared" si="16"/>
        <v>0</v>
      </c>
    </row>
    <row r="481" spans="1:7" x14ac:dyDescent="0.25">
      <c r="A481" s="11" t="s">
        <v>1184</v>
      </c>
      <c r="F481" s="11">
        <f t="shared" si="15"/>
        <v>0</v>
      </c>
      <c r="G481" s="11">
        <f t="shared" si="16"/>
        <v>0</v>
      </c>
    </row>
    <row r="482" spans="1:7" x14ac:dyDescent="0.25">
      <c r="A482" s="11" t="s">
        <v>1185</v>
      </c>
      <c r="F482" s="11">
        <f t="shared" si="15"/>
        <v>0</v>
      </c>
      <c r="G482" s="11">
        <f t="shared" si="16"/>
        <v>0</v>
      </c>
    </row>
    <row r="483" spans="1:7" x14ac:dyDescent="0.25">
      <c r="A483" s="11" t="s">
        <v>1186</v>
      </c>
      <c r="F483" s="11">
        <f t="shared" si="15"/>
        <v>0</v>
      </c>
      <c r="G483" s="11">
        <f t="shared" si="16"/>
        <v>0</v>
      </c>
    </row>
    <row r="484" spans="1:7" x14ac:dyDescent="0.25">
      <c r="A484" s="11" t="s">
        <v>1187</v>
      </c>
      <c r="F484" s="11">
        <f t="shared" si="15"/>
        <v>0</v>
      </c>
      <c r="G484" s="11">
        <f t="shared" si="16"/>
        <v>0</v>
      </c>
    </row>
    <row r="485" spans="1:7" x14ac:dyDescent="0.25">
      <c r="A485" s="11" t="s">
        <v>1188</v>
      </c>
      <c r="B485" s="11">
        <v>355</v>
      </c>
      <c r="C485" s="11">
        <v>315</v>
      </c>
      <c r="F485" s="11">
        <f t="shared" si="15"/>
        <v>670</v>
      </c>
      <c r="G485" s="11">
        <f t="shared" si="16"/>
        <v>0</v>
      </c>
    </row>
    <row r="486" spans="1:7" x14ac:dyDescent="0.25">
      <c r="A486" s="11" t="s">
        <v>1189</v>
      </c>
      <c r="F486" s="11">
        <f t="shared" si="15"/>
        <v>0</v>
      </c>
      <c r="G486" s="11">
        <f t="shared" si="16"/>
        <v>0</v>
      </c>
    </row>
    <row r="487" spans="1:7" x14ac:dyDescent="0.25">
      <c r="A487" s="11" t="s">
        <v>1190</v>
      </c>
      <c r="F487" s="11">
        <f t="shared" si="15"/>
        <v>0</v>
      </c>
      <c r="G487" s="11">
        <f t="shared" si="16"/>
        <v>0</v>
      </c>
    </row>
    <row r="488" spans="1:7" x14ac:dyDescent="0.25">
      <c r="A488" s="11" t="s">
        <v>1191</v>
      </c>
      <c r="F488" s="11">
        <f t="shared" si="15"/>
        <v>0</v>
      </c>
      <c r="G488" s="11">
        <f t="shared" si="16"/>
        <v>0</v>
      </c>
    </row>
    <row r="489" spans="1:7" x14ac:dyDescent="0.25">
      <c r="A489" s="11" t="s">
        <v>1192</v>
      </c>
      <c r="F489" s="11">
        <f t="shared" si="15"/>
        <v>0</v>
      </c>
      <c r="G489" s="11">
        <f t="shared" si="16"/>
        <v>0</v>
      </c>
    </row>
    <row r="490" spans="1:7" x14ac:dyDescent="0.25">
      <c r="A490" s="11" t="s">
        <v>1193</v>
      </c>
      <c r="F490" s="11">
        <f t="shared" si="15"/>
        <v>0</v>
      </c>
      <c r="G490" s="11">
        <f t="shared" si="16"/>
        <v>0</v>
      </c>
    </row>
    <row r="491" spans="1:7" x14ac:dyDescent="0.25">
      <c r="A491" s="11" t="s">
        <v>1194</v>
      </c>
      <c r="F491" s="11">
        <f t="shared" si="15"/>
        <v>0</v>
      </c>
      <c r="G491" s="11">
        <f t="shared" si="16"/>
        <v>0</v>
      </c>
    </row>
    <row r="492" spans="1:7" x14ac:dyDescent="0.25">
      <c r="A492" s="11" t="s">
        <v>1195</v>
      </c>
      <c r="F492" s="11">
        <f t="shared" si="15"/>
        <v>0</v>
      </c>
      <c r="G492" s="11">
        <f t="shared" si="16"/>
        <v>0</v>
      </c>
    </row>
    <row r="493" spans="1:7" x14ac:dyDescent="0.25">
      <c r="A493" s="11" t="s">
        <v>1196</v>
      </c>
      <c r="B493" s="11">
        <v>323</v>
      </c>
      <c r="C493" s="11">
        <v>321</v>
      </c>
      <c r="F493" s="11">
        <f t="shared" si="15"/>
        <v>644</v>
      </c>
      <c r="G493" s="11">
        <f t="shared" si="16"/>
        <v>0</v>
      </c>
    </row>
    <row r="494" spans="1:7" x14ac:dyDescent="0.25">
      <c r="A494" s="11" t="s">
        <v>1197</v>
      </c>
      <c r="F494" s="11">
        <f t="shared" si="15"/>
        <v>0</v>
      </c>
      <c r="G494" s="11">
        <f t="shared" si="16"/>
        <v>0</v>
      </c>
    </row>
    <row r="495" spans="1:7" x14ac:dyDescent="0.25">
      <c r="A495" s="11" t="s">
        <v>1198</v>
      </c>
      <c r="F495" s="11">
        <f t="shared" si="15"/>
        <v>0</v>
      </c>
      <c r="G495" s="11">
        <f t="shared" si="16"/>
        <v>0</v>
      </c>
    </row>
    <row r="496" spans="1:7" x14ac:dyDescent="0.25">
      <c r="A496" s="11" t="s">
        <v>1199</v>
      </c>
      <c r="F496" s="11">
        <f t="shared" si="15"/>
        <v>0</v>
      </c>
      <c r="G496" s="11">
        <f t="shared" si="16"/>
        <v>0</v>
      </c>
    </row>
    <row r="497" spans="1:7" x14ac:dyDescent="0.25">
      <c r="A497" s="11" t="s">
        <v>1200</v>
      </c>
      <c r="B497" s="11">
        <v>658</v>
      </c>
      <c r="C497" s="11">
        <v>857</v>
      </c>
      <c r="F497" s="11">
        <f t="shared" si="15"/>
        <v>1515</v>
      </c>
      <c r="G497" s="11">
        <f t="shared" si="16"/>
        <v>0</v>
      </c>
    </row>
    <row r="498" spans="1:7" x14ac:dyDescent="0.25">
      <c r="A498" s="11" t="s">
        <v>1201</v>
      </c>
      <c r="F498" s="11">
        <f t="shared" si="15"/>
        <v>0</v>
      </c>
      <c r="G498" s="11">
        <f t="shared" si="16"/>
        <v>0</v>
      </c>
    </row>
    <row r="499" spans="1:7" x14ac:dyDescent="0.25">
      <c r="A499" s="11" t="s">
        <v>1202</v>
      </c>
      <c r="F499" s="11">
        <f t="shared" si="15"/>
        <v>0</v>
      </c>
      <c r="G499" s="11">
        <f t="shared" si="16"/>
        <v>0</v>
      </c>
    </row>
    <row r="500" spans="1:7" x14ac:dyDescent="0.25">
      <c r="A500" s="11" t="s">
        <v>1203</v>
      </c>
      <c r="F500" s="11">
        <f t="shared" si="15"/>
        <v>0</v>
      </c>
      <c r="G500" s="11">
        <f t="shared" si="16"/>
        <v>0</v>
      </c>
    </row>
    <row r="501" spans="1:7" x14ac:dyDescent="0.25">
      <c r="A501" s="11" t="s">
        <v>1204</v>
      </c>
      <c r="F501" s="11">
        <f t="shared" si="15"/>
        <v>0</v>
      </c>
      <c r="G501" s="11">
        <f t="shared" si="16"/>
        <v>0</v>
      </c>
    </row>
    <row r="502" spans="1:7" x14ac:dyDescent="0.25">
      <c r="A502" s="11" t="s">
        <v>1205</v>
      </c>
      <c r="F502" s="11">
        <f t="shared" si="15"/>
        <v>0</v>
      </c>
      <c r="G502" s="11">
        <f t="shared" si="16"/>
        <v>0</v>
      </c>
    </row>
    <row r="503" spans="1:7" x14ac:dyDescent="0.25">
      <c r="A503" s="11" t="s">
        <v>1206</v>
      </c>
      <c r="B503" s="11">
        <v>756</v>
      </c>
      <c r="C503" s="11">
        <v>494</v>
      </c>
      <c r="F503" s="11">
        <f t="shared" si="15"/>
        <v>1250</v>
      </c>
      <c r="G503" s="11">
        <f t="shared" si="16"/>
        <v>0</v>
      </c>
    </row>
    <row r="504" spans="1:7" x14ac:dyDescent="0.25">
      <c r="A504" s="11" t="s">
        <v>1207</v>
      </c>
      <c r="F504" s="11">
        <f t="shared" si="15"/>
        <v>0</v>
      </c>
      <c r="G504" s="11">
        <f t="shared" si="16"/>
        <v>0</v>
      </c>
    </row>
    <row r="505" spans="1:7" x14ac:dyDescent="0.25">
      <c r="A505" s="11" t="s">
        <v>1208</v>
      </c>
      <c r="F505" s="11">
        <f t="shared" si="15"/>
        <v>0</v>
      </c>
      <c r="G505" s="11">
        <f t="shared" si="16"/>
        <v>0</v>
      </c>
    </row>
    <row r="506" spans="1:7" x14ac:dyDescent="0.25">
      <c r="A506" s="11" t="s">
        <v>1209</v>
      </c>
      <c r="F506" s="11">
        <f t="shared" si="15"/>
        <v>0</v>
      </c>
      <c r="G506" s="11">
        <f t="shared" si="16"/>
        <v>0</v>
      </c>
    </row>
    <row r="507" spans="1:7" x14ac:dyDescent="0.25">
      <c r="A507" s="11" t="s">
        <v>1210</v>
      </c>
      <c r="F507" s="11">
        <f t="shared" si="15"/>
        <v>0</v>
      </c>
      <c r="G507" s="11">
        <f t="shared" si="16"/>
        <v>0</v>
      </c>
    </row>
    <row r="508" spans="1:7" x14ac:dyDescent="0.25">
      <c r="A508" s="11" t="s">
        <v>1211</v>
      </c>
      <c r="F508" s="11">
        <f t="shared" ref="F508:F571" si="17">B508+C508</f>
        <v>0</v>
      </c>
      <c r="G508" s="11">
        <f t="shared" ref="G508:G571" si="18">D508+E508</f>
        <v>0</v>
      </c>
    </row>
    <row r="509" spans="1:7" x14ac:dyDescent="0.25">
      <c r="A509" s="11" t="s">
        <v>1212</v>
      </c>
      <c r="F509" s="11">
        <f t="shared" si="17"/>
        <v>0</v>
      </c>
      <c r="G509" s="11">
        <f t="shared" si="18"/>
        <v>0</v>
      </c>
    </row>
    <row r="510" spans="1:7" x14ac:dyDescent="0.25">
      <c r="A510" s="11" t="s">
        <v>1213</v>
      </c>
      <c r="F510" s="11">
        <f t="shared" si="17"/>
        <v>0</v>
      </c>
      <c r="G510" s="11">
        <f t="shared" si="18"/>
        <v>0</v>
      </c>
    </row>
    <row r="511" spans="1:7" x14ac:dyDescent="0.25">
      <c r="A511" s="11" t="s">
        <v>1214</v>
      </c>
      <c r="F511" s="11">
        <f t="shared" si="17"/>
        <v>0</v>
      </c>
      <c r="G511" s="11">
        <f t="shared" si="18"/>
        <v>0</v>
      </c>
    </row>
    <row r="512" spans="1:7" x14ac:dyDescent="0.25">
      <c r="A512" s="11" t="s">
        <v>1215</v>
      </c>
      <c r="B512" s="11">
        <v>1044</v>
      </c>
      <c r="C512" s="11">
        <v>1733</v>
      </c>
      <c r="F512" s="11">
        <f t="shared" si="17"/>
        <v>2777</v>
      </c>
      <c r="G512" s="11">
        <f t="shared" si="18"/>
        <v>0</v>
      </c>
    </row>
    <row r="513" spans="1:7" x14ac:dyDescent="0.25">
      <c r="A513" s="11" t="s">
        <v>1216</v>
      </c>
      <c r="F513" s="11">
        <f t="shared" si="17"/>
        <v>0</v>
      </c>
      <c r="G513" s="11">
        <f t="shared" si="18"/>
        <v>0</v>
      </c>
    </row>
    <row r="514" spans="1:7" x14ac:dyDescent="0.25">
      <c r="A514" s="11" t="s">
        <v>1217</v>
      </c>
      <c r="F514" s="11">
        <f t="shared" si="17"/>
        <v>0</v>
      </c>
      <c r="G514" s="11">
        <f t="shared" si="18"/>
        <v>0</v>
      </c>
    </row>
    <row r="515" spans="1:7" x14ac:dyDescent="0.25">
      <c r="A515" s="11" t="s">
        <v>1218</v>
      </c>
      <c r="F515" s="11">
        <f t="shared" si="17"/>
        <v>0</v>
      </c>
      <c r="G515" s="11">
        <f t="shared" si="18"/>
        <v>0</v>
      </c>
    </row>
    <row r="516" spans="1:7" x14ac:dyDescent="0.25">
      <c r="A516" s="11" t="s">
        <v>1221</v>
      </c>
      <c r="F516" s="11">
        <f t="shared" si="17"/>
        <v>0</v>
      </c>
      <c r="G516" s="11">
        <f t="shared" si="18"/>
        <v>0</v>
      </c>
    </row>
    <row r="517" spans="1:7" x14ac:dyDescent="0.25">
      <c r="A517" s="11" t="s">
        <v>1222</v>
      </c>
      <c r="F517" s="11">
        <f t="shared" si="17"/>
        <v>0</v>
      </c>
      <c r="G517" s="11">
        <f t="shared" si="18"/>
        <v>0</v>
      </c>
    </row>
    <row r="518" spans="1:7" x14ac:dyDescent="0.25">
      <c r="A518" s="11" t="s">
        <v>1223</v>
      </c>
      <c r="F518" s="11">
        <f t="shared" si="17"/>
        <v>0</v>
      </c>
      <c r="G518" s="11">
        <f t="shared" si="18"/>
        <v>0</v>
      </c>
    </row>
    <row r="519" spans="1:7" x14ac:dyDescent="0.25">
      <c r="A519" s="11" t="s">
        <v>1225</v>
      </c>
      <c r="F519" s="11">
        <f t="shared" si="17"/>
        <v>0</v>
      </c>
      <c r="G519" s="11">
        <f t="shared" si="18"/>
        <v>0</v>
      </c>
    </row>
    <row r="520" spans="1:7" x14ac:dyDescent="0.25">
      <c r="A520" s="11" t="s">
        <v>1226</v>
      </c>
      <c r="F520" s="11">
        <f t="shared" si="17"/>
        <v>0</v>
      </c>
      <c r="G520" s="11">
        <f t="shared" si="18"/>
        <v>0</v>
      </c>
    </row>
    <row r="521" spans="1:7" x14ac:dyDescent="0.25">
      <c r="A521" s="11" t="s">
        <v>1227</v>
      </c>
      <c r="F521" s="11">
        <f t="shared" si="17"/>
        <v>0</v>
      </c>
      <c r="G521" s="11">
        <f t="shared" si="18"/>
        <v>0</v>
      </c>
    </row>
    <row r="522" spans="1:7" x14ac:dyDescent="0.25">
      <c r="A522" s="11" t="s">
        <v>1228</v>
      </c>
      <c r="F522" s="11">
        <f t="shared" si="17"/>
        <v>0</v>
      </c>
      <c r="G522" s="11">
        <f t="shared" si="18"/>
        <v>0</v>
      </c>
    </row>
    <row r="523" spans="1:7" x14ac:dyDescent="0.25">
      <c r="A523" s="11" t="s">
        <v>1229</v>
      </c>
      <c r="F523" s="11">
        <f t="shared" si="17"/>
        <v>0</v>
      </c>
      <c r="G523" s="11">
        <f t="shared" si="18"/>
        <v>0</v>
      </c>
    </row>
    <row r="524" spans="1:7" x14ac:dyDescent="0.25">
      <c r="A524" s="11" t="s">
        <v>1230</v>
      </c>
      <c r="F524" s="11">
        <f t="shared" si="17"/>
        <v>0</v>
      </c>
      <c r="G524" s="11">
        <f t="shared" si="18"/>
        <v>0</v>
      </c>
    </row>
    <row r="525" spans="1:7" x14ac:dyDescent="0.25">
      <c r="A525" s="11" t="s">
        <v>1231</v>
      </c>
      <c r="F525" s="11">
        <f t="shared" si="17"/>
        <v>0</v>
      </c>
      <c r="G525" s="11">
        <f t="shared" si="18"/>
        <v>0</v>
      </c>
    </row>
    <row r="526" spans="1:7" x14ac:dyDescent="0.25">
      <c r="A526" s="11" t="s">
        <v>1232</v>
      </c>
      <c r="F526" s="11">
        <f t="shared" si="17"/>
        <v>0</v>
      </c>
      <c r="G526" s="11">
        <f t="shared" si="18"/>
        <v>0</v>
      </c>
    </row>
    <row r="527" spans="1:7" x14ac:dyDescent="0.25">
      <c r="A527" s="11" t="s">
        <v>1233</v>
      </c>
      <c r="B527" s="11">
        <v>288</v>
      </c>
      <c r="C527" s="11">
        <v>258</v>
      </c>
      <c r="F527" s="11">
        <f t="shared" si="17"/>
        <v>546</v>
      </c>
      <c r="G527" s="11">
        <f t="shared" si="18"/>
        <v>0</v>
      </c>
    </row>
    <row r="528" spans="1:7" x14ac:dyDescent="0.25">
      <c r="A528" s="11" t="s">
        <v>1234</v>
      </c>
      <c r="F528" s="11">
        <f t="shared" si="17"/>
        <v>0</v>
      </c>
      <c r="G528" s="11">
        <f t="shared" si="18"/>
        <v>0</v>
      </c>
    </row>
    <row r="529" spans="1:7" x14ac:dyDescent="0.25">
      <c r="A529" s="11" t="s">
        <v>1236</v>
      </c>
      <c r="F529" s="11">
        <f t="shared" si="17"/>
        <v>0</v>
      </c>
      <c r="G529" s="11">
        <f t="shared" si="18"/>
        <v>0</v>
      </c>
    </row>
    <row r="530" spans="1:7" x14ac:dyDescent="0.25">
      <c r="A530" s="11" t="s">
        <v>1237</v>
      </c>
      <c r="F530" s="11">
        <f t="shared" si="17"/>
        <v>0</v>
      </c>
      <c r="G530" s="11">
        <f t="shared" si="18"/>
        <v>0</v>
      </c>
    </row>
    <row r="531" spans="1:7" x14ac:dyDescent="0.25">
      <c r="A531" s="11" t="s">
        <v>1238</v>
      </c>
      <c r="F531" s="11">
        <f t="shared" si="17"/>
        <v>0</v>
      </c>
      <c r="G531" s="11">
        <f t="shared" si="18"/>
        <v>0</v>
      </c>
    </row>
    <row r="532" spans="1:7" x14ac:dyDescent="0.25">
      <c r="A532" s="11" t="s">
        <v>1239</v>
      </c>
      <c r="F532" s="11">
        <f t="shared" si="17"/>
        <v>0</v>
      </c>
      <c r="G532" s="11">
        <f t="shared" si="18"/>
        <v>0</v>
      </c>
    </row>
    <row r="533" spans="1:7" x14ac:dyDescent="0.25">
      <c r="A533" s="11" t="s">
        <v>1240</v>
      </c>
      <c r="F533" s="11">
        <f t="shared" si="17"/>
        <v>0</v>
      </c>
      <c r="G533" s="11">
        <f t="shared" si="18"/>
        <v>0</v>
      </c>
    </row>
    <row r="534" spans="1:7" x14ac:dyDescent="0.25">
      <c r="A534" s="11" t="s">
        <v>1241</v>
      </c>
      <c r="F534" s="11">
        <f t="shared" si="17"/>
        <v>0</v>
      </c>
      <c r="G534" s="11">
        <f t="shared" si="18"/>
        <v>0</v>
      </c>
    </row>
    <row r="535" spans="1:7" x14ac:dyDescent="0.25">
      <c r="A535" s="11" t="s">
        <v>1242</v>
      </c>
      <c r="F535" s="11">
        <f t="shared" si="17"/>
        <v>0</v>
      </c>
      <c r="G535" s="11">
        <f t="shared" si="18"/>
        <v>0</v>
      </c>
    </row>
    <row r="536" spans="1:7" x14ac:dyDescent="0.25">
      <c r="A536" s="11" t="s">
        <v>1243</v>
      </c>
      <c r="F536" s="11">
        <f t="shared" si="17"/>
        <v>0</v>
      </c>
      <c r="G536" s="11">
        <f t="shared" si="18"/>
        <v>0</v>
      </c>
    </row>
    <row r="537" spans="1:7" x14ac:dyDescent="0.25">
      <c r="A537" s="11" t="s">
        <v>1244</v>
      </c>
      <c r="F537" s="11">
        <f t="shared" si="17"/>
        <v>0</v>
      </c>
      <c r="G537" s="11">
        <f t="shared" si="18"/>
        <v>0</v>
      </c>
    </row>
    <row r="538" spans="1:7" x14ac:dyDescent="0.25">
      <c r="A538" s="11" t="s">
        <v>1245</v>
      </c>
      <c r="F538" s="11">
        <f t="shared" si="17"/>
        <v>0</v>
      </c>
      <c r="G538" s="11">
        <f t="shared" si="18"/>
        <v>0</v>
      </c>
    </row>
    <row r="539" spans="1:7" x14ac:dyDescent="0.25">
      <c r="A539" s="11" t="s">
        <v>1246</v>
      </c>
      <c r="F539" s="11">
        <f t="shared" si="17"/>
        <v>0</v>
      </c>
      <c r="G539" s="11">
        <f t="shared" si="18"/>
        <v>0</v>
      </c>
    </row>
    <row r="540" spans="1:7" x14ac:dyDescent="0.25">
      <c r="A540" s="11" t="s">
        <v>1247</v>
      </c>
      <c r="F540" s="11">
        <f t="shared" si="17"/>
        <v>0</v>
      </c>
      <c r="G540" s="11">
        <f t="shared" si="18"/>
        <v>0</v>
      </c>
    </row>
    <row r="541" spans="1:7" x14ac:dyDescent="0.25">
      <c r="A541" s="11" t="s">
        <v>1249</v>
      </c>
      <c r="F541" s="11">
        <f t="shared" si="17"/>
        <v>0</v>
      </c>
      <c r="G541" s="11">
        <f t="shared" si="18"/>
        <v>0</v>
      </c>
    </row>
    <row r="542" spans="1:7" x14ac:dyDescent="0.25">
      <c r="A542" s="11" t="s">
        <v>1251</v>
      </c>
      <c r="F542" s="11">
        <f t="shared" si="17"/>
        <v>0</v>
      </c>
      <c r="G542" s="11">
        <f t="shared" si="18"/>
        <v>0</v>
      </c>
    </row>
    <row r="543" spans="1:7" x14ac:dyDescent="0.25">
      <c r="A543" s="11" t="s">
        <v>1252</v>
      </c>
      <c r="F543" s="11">
        <f t="shared" si="17"/>
        <v>0</v>
      </c>
      <c r="G543" s="11">
        <f t="shared" si="18"/>
        <v>0</v>
      </c>
    </row>
    <row r="544" spans="1:7" x14ac:dyDescent="0.25">
      <c r="A544" s="11" t="s">
        <v>1253</v>
      </c>
      <c r="F544" s="11">
        <f t="shared" si="17"/>
        <v>0</v>
      </c>
      <c r="G544" s="11">
        <f t="shared" si="18"/>
        <v>0</v>
      </c>
    </row>
    <row r="545" spans="1:7" x14ac:dyDescent="0.25">
      <c r="A545" s="11" t="s">
        <v>1254</v>
      </c>
      <c r="F545" s="11">
        <f t="shared" si="17"/>
        <v>0</v>
      </c>
      <c r="G545" s="11">
        <f t="shared" si="18"/>
        <v>0</v>
      </c>
    </row>
    <row r="546" spans="1:7" x14ac:dyDescent="0.25">
      <c r="A546" s="11" t="s">
        <v>1255</v>
      </c>
      <c r="F546" s="11">
        <f t="shared" si="17"/>
        <v>0</v>
      </c>
      <c r="G546" s="11">
        <f t="shared" si="18"/>
        <v>0</v>
      </c>
    </row>
    <row r="547" spans="1:7" x14ac:dyDescent="0.25">
      <c r="A547" s="11" t="s">
        <v>1256</v>
      </c>
      <c r="F547" s="11">
        <f t="shared" si="17"/>
        <v>0</v>
      </c>
      <c r="G547" s="11">
        <f t="shared" si="18"/>
        <v>0</v>
      </c>
    </row>
    <row r="548" spans="1:7" x14ac:dyDescent="0.25">
      <c r="A548" s="11" t="s">
        <v>1257</v>
      </c>
      <c r="F548" s="11">
        <f t="shared" si="17"/>
        <v>0</v>
      </c>
      <c r="G548" s="11">
        <f t="shared" si="18"/>
        <v>0</v>
      </c>
    </row>
    <row r="549" spans="1:7" x14ac:dyDescent="0.25">
      <c r="A549" s="11" t="s">
        <v>1258</v>
      </c>
      <c r="F549" s="11">
        <f t="shared" si="17"/>
        <v>0</v>
      </c>
      <c r="G549" s="11">
        <f t="shared" si="18"/>
        <v>0</v>
      </c>
    </row>
    <row r="550" spans="1:7" x14ac:dyDescent="0.25">
      <c r="A550" s="11" t="s">
        <v>1260</v>
      </c>
      <c r="F550" s="11">
        <f t="shared" si="17"/>
        <v>0</v>
      </c>
      <c r="G550" s="11">
        <f t="shared" si="18"/>
        <v>0</v>
      </c>
    </row>
    <row r="551" spans="1:7" x14ac:dyDescent="0.25">
      <c r="A551" s="11" t="s">
        <v>1261</v>
      </c>
      <c r="F551" s="11">
        <f t="shared" si="17"/>
        <v>0</v>
      </c>
      <c r="G551" s="11">
        <f t="shared" si="18"/>
        <v>0</v>
      </c>
    </row>
    <row r="552" spans="1:7" x14ac:dyDescent="0.25">
      <c r="A552" s="11" t="s">
        <v>1262</v>
      </c>
      <c r="F552" s="11">
        <f t="shared" si="17"/>
        <v>0</v>
      </c>
      <c r="G552" s="11">
        <f t="shared" si="18"/>
        <v>0</v>
      </c>
    </row>
    <row r="553" spans="1:7" x14ac:dyDescent="0.25">
      <c r="A553" s="11" t="s">
        <v>1263</v>
      </c>
      <c r="B553" s="11">
        <v>406</v>
      </c>
      <c r="C553" s="11">
        <v>285</v>
      </c>
      <c r="F553" s="11">
        <f t="shared" si="17"/>
        <v>691</v>
      </c>
      <c r="G553" s="11">
        <f t="shared" si="18"/>
        <v>0</v>
      </c>
    </row>
    <row r="554" spans="1:7" x14ac:dyDescent="0.25">
      <c r="A554" s="11" t="s">
        <v>1264</v>
      </c>
      <c r="F554" s="11">
        <f t="shared" si="17"/>
        <v>0</v>
      </c>
      <c r="G554" s="11">
        <f t="shared" si="18"/>
        <v>0</v>
      </c>
    </row>
    <row r="555" spans="1:7" x14ac:dyDescent="0.25">
      <c r="A555" s="11" t="s">
        <v>1266</v>
      </c>
      <c r="F555" s="11">
        <f t="shared" si="17"/>
        <v>0</v>
      </c>
      <c r="G555" s="11">
        <f t="shared" si="18"/>
        <v>0</v>
      </c>
    </row>
    <row r="556" spans="1:7" x14ac:dyDescent="0.25">
      <c r="A556" s="11" t="s">
        <v>1267</v>
      </c>
      <c r="F556" s="11">
        <f t="shared" si="17"/>
        <v>0</v>
      </c>
      <c r="G556" s="11">
        <f t="shared" si="18"/>
        <v>0</v>
      </c>
    </row>
    <row r="557" spans="1:7" x14ac:dyDescent="0.25">
      <c r="A557" s="11" t="s">
        <v>1268</v>
      </c>
      <c r="F557" s="11">
        <f t="shared" si="17"/>
        <v>0</v>
      </c>
      <c r="G557" s="11">
        <f t="shared" si="18"/>
        <v>0</v>
      </c>
    </row>
    <row r="558" spans="1:7" x14ac:dyDescent="0.25">
      <c r="A558" s="11" t="s">
        <v>1269</v>
      </c>
      <c r="F558" s="11">
        <f t="shared" si="17"/>
        <v>0</v>
      </c>
      <c r="G558" s="11">
        <f t="shared" si="18"/>
        <v>0</v>
      </c>
    </row>
    <row r="559" spans="1:7" x14ac:dyDescent="0.25">
      <c r="A559" s="11" t="s">
        <v>1270</v>
      </c>
      <c r="F559" s="11">
        <f t="shared" si="17"/>
        <v>0</v>
      </c>
      <c r="G559" s="11">
        <f t="shared" si="18"/>
        <v>0</v>
      </c>
    </row>
    <row r="560" spans="1:7" x14ac:dyDescent="0.25">
      <c r="A560" s="11" t="s">
        <v>1271</v>
      </c>
      <c r="F560" s="11">
        <f t="shared" si="17"/>
        <v>0</v>
      </c>
      <c r="G560" s="11">
        <f t="shared" si="18"/>
        <v>0</v>
      </c>
    </row>
    <row r="561" spans="1:7" x14ac:dyDescent="0.25">
      <c r="A561" s="11" t="s">
        <v>1272</v>
      </c>
      <c r="F561" s="11">
        <f t="shared" si="17"/>
        <v>0</v>
      </c>
      <c r="G561" s="11">
        <f t="shared" si="18"/>
        <v>0</v>
      </c>
    </row>
    <row r="562" spans="1:7" x14ac:dyDescent="0.25">
      <c r="A562" s="11" t="s">
        <v>1273</v>
      </c>
      <c r="F562" s="11">
        <f t="shared" si="17"/>
        <v>0</v>
      </c>
      <c r="G562" s="11">
        <f t="shared" si="18"/>
        <v>0</v>
      </c>
    </row>
    <row r="563" spans="1:7" x14ac:dyDescent="0.25">
      <c r="A563" s="11" t="s">
        <v>1274</v>
      </c>
      <c r="B563" s="11">
        <v>410</v>
      </c>
      <c r="C563" s="11">
        <v>231</v>
      </c>
      <c r="F563" s="11">
        <f t="shared" si="17"/>
        <v>641</v>
      </c>
      <c r="G563" s="11">
        <f t="shared" si="18"/>
        <v>0</v>
      </c>
    </row>
    <row r="564" spans="1:7" x14ac:dyDescent="0.25">
      <c r="A564" s="11" t="s">
        <v>1275</v>
      </c>
      <c r="F564" s="11">
        <f t="shared" si="17"/>
        <v>0</v>
      </c>
      <c r="G564" s="11">
        <f t="shared" si="18"/>
        <v>0</v>
      </c>
    </row>
    <row r="565" spans="1:7" x14ac:dyDescent="0.25">
      <c r="A565" s="11" t="s">
        <v>1276</v>
      </c>
      <c r="F565" s="11">
        <f t="shared" si="17"/>
        <v>0</v>
      </c>
      <c r="G565" s="11">
        <f t="shared" si="18"/>
        <v>0</v>
      </c>
    </row>
    <row r="566" spans="1:7" x14ac:dyDescent="0.25">
      <c r="A566" s="11" t="s">
        <v>1277</v>
      </c>
      <c r="B566" s="11">
        <v>304</v>
      </c>
      <c r="C566" s="11">
        <v>368</v>
      </c>
      <c r="F566" s="11">
        <f t="shared" si="17"/>
        <v>672</v>
      </c>
      <c r="G566" s="11">
        <f t="shared" si="18"/>
        <v>0</v>
      </c>
    </row>
    <row r="567" spans="1:7" x14ac:dyDescent="0.25">
      <c r="A567" s="11" t="s">
        <v>1278</v>
      </c>
      <c r="B567" s="11">
        <v>136</v>
      </c>
      <c r="C567" s="11">
        <v>198</v>
      </c>
      <c r="F567" s="11">
        <f t="shared" si="17"/>
        <v>334</v>
      </c>
      <c r="G567" s="11">
        <f t="shared" si="18"/>
        <v>0</v>
      </c>
    </row>
    <row r="568" spans="1:7" x14ac:dyDescent="0.25">
      <c r="A568" s="11" t="s">
        <v>1279</v>
      </c>
      <c r="F568" s="11">
        <f t="shared" si="17"/>
        <v>0</v>
      </c>
      <c r="G568" s="11">
        <f t="shared" si="18"/>
        <v>0</v>
      </c>
    </row>
    <row r="569" spans="1:7" x14ac:dyDescent="0.25">
      <c r="A569" s="11" t="s">
        <v>1280</v>
      </c>
      <c r="F569" s="11">
        <f t="shared" si="17"/>
        <v>0</v>
      </c>
      <c r="G569" s="11">
        <f t="shared" si="18"/>
        <v>0</v>
      </c>
    </row>
    <row r="570" spans="1:7" x14ac:dyDescent="0.25">
      <c r="A570" s="11" t="s">
        <v>1282</v>
      </c>
      <c r="F570" s="11">
        <f t="shared" si="17"/>
        <v>0</v>
      </c>
      <c r="G570" s="11">
        <f t="shared" si="18"/>
        <v>0</v>
      </c>
    </row>
    <row r="571" spans="1:7" x14ac:dyDescent="0.25">
      <c r="A571" s="11" t="s">
        <v>1283</v>
      </c>
      <c r="F571" s="11">
        <f t="shared" si="17"/>
        <v>0</v>
      </c>
      <c r="G571" s="11">
        <f t="shared" si="18"/>
        <v>0</v>
      </c>
    </row>
    <row r="572" spans="1:7" x14ac:dyDescent="0.25">
      <c r="A572" s="11" t="s">
        <v>1284</v>
      </c>
      <c r="F572" s="11">
        <f t="shared" ref="F572:F635" si="19">B572+C572</f>
        <v>0</v>
      </c>
      <c r="G572" s="11">
        <f t="shared" ref="G572:G635" si="20">D572+E572</f>
        <v>0</v>
      </c>
    </row>
    <row r="573" spans="1:7" x14ac:dyDescent="0.25">
      <c r="A573" s="11" t="s">
        <v>1285</v>
      </c>
      <c r="F573" s="11">
        <f t="shared" si="19"/>
        <v>0</v>
      </c>
      <c r="G573" s="11">
        <f t="shared" si="20"/>
        <v>0</v>
      </c>
    </row>
    <row r="574" spans="1:7" x14ac:dyDescent="0.25">
      <c r="A574" s="11" t="s">
        <v>1286</v>
      </c>
      <c r="F574" s="11">
        <f t="shared" si="19"/>
        <v>0</v>
      </c>
      <c r="G574" s="11">
        <f t="shared" si="20"/>
        <v>0</v>
      </c>
    </row>
    <row r="575" spans="1:7" x14ac:dyDescent="0.25">
      <c r="A575" s="11" t="s">
        <v>1287</v>
      </c>
      <c r="F575" s="11">
        <f t="shared" si="19"/>
        <v>0</v>
      </c>
      <c r="G575" s="11">
        <f t="shared" si="20"/>
        <v>0</v>
      </c>
    </row>
    <row r="576" spans="1:7" x14ac:dyDescent="0.25">
      <c r="A576" s="11" t="s">
        <v>1288</v>
      </c>
      <c r="B576" s="11">
        <v>777</v>
      </c>
      <c r="C576" s="11">
        <v>903</v>
      </c>
      <c r="F576" s="11">
        <f t="shared" si="19"/>
        <v>1680</v>
      </c>
      <c r="G576" s="11">
        <f t="shared" si="20"/>
        <v>0</v>
      </c>
    </row>
    <row r="577" spans="1:7" x14ac:dyDescent="0.25">
      <c r="A577" s="11" t="s">
        <v>1289</v>
      </c>
      <c r="F577" s="11">
        <f t="shared" si="19"/>
        <v>0</v>
      </c>
      <c r="G577" s="11">
        <f t="shared" si="20"/>
        <v>0</v>
      </c>
    </row>
    <row r="578" spans="1:7" x14ac:dyDescent="0.25">
      <c r="A578" s="11" t="s">
        <v>1290</v>
      </c>
      <c r="F578" s="11">
        <f t="shared" si="19"/>
        <v>0</v>
      </c>
      <c r="G578" s="11">
        <f t="shared" si="20"/>
        <v>0</v>
      </c>
    </row>
    <row r="579" spans="1:7" x14ac:dyDescent="0.25">
      <c r="A579" s="11" t="s">
        <v>1294</v>
      </c>
      <c r="F579" s="11">
        <f t="shared" si="19"/>
        <v>0</v>
      </c>
      <c r="G579" s="11">
        <f t="shared" si="20"/>
        <v>0</v>
      </c>
    </row>
    <row r="580" spans="1:7" x14ac:dyDescent="0.25">
      <c r="A580" s="11" t="s">
        <v>1295</v>
      </c>
      <c r="F580" s="11">
        <f t="shared" si="19"/>
        <v>0</v>
      </c>
      <c r="G580" s="11">
        <f t="shared" si="20"/>
        <v>0</v>
      </c>
    </row>
    <row r="581" spans="1:7" x14ac:dyDescent="0.25">
      <c r="A581" s="11" t="s">
        <v>1296</v>
      </c>
      <c r="F581" s="11">
        <f t="shared" si="19"/>
        <v>0</v>
      </c>
      <c r="G581" s="11">
        <f t="shared" si="20"/>
        <v>0</v>
      </c>
    </row>
    <row r="582" spans="1:7" x14ac:dyDescent="0.25">
      <c r="A582" s="11" t="s">
        <v>1297</v>
      </c>
      <c r="F582" s="11">
        <f t="shared" si="19"/>
        <v>0</v>
      </c>
      <c r="G582" s="11">
        <f t="shared" si="20"/>
        <v>0</v>
      </c>
    </row>
    <row r="583" spans="1:7" x14ac:dyDescent="0.25">
      <c r="A583" s="11" t="s">
        <v>1298</v>
      </c>
      <c r="B583" s="11">
        <v>485</v>
      </c>
      <c r="C583" s="11">
        <v>515</v>
      </c>
      <c r="F583" s="11">
        <f t="shared" si="19"/>
        <v>1000</v>
      </c>
      <c r="G583" s="11">
        <f t="shared" si="20"/>
        <v>0</v>
      </c>
    </row>
    <row r="584" spans="1:7" x14ac:dyDescent="0.25">
      <c r="A584" s="11" t="s">
        <v>1299</v>
      </c>
      <c r="F584" s="11">
        <f t="shared" si="19"/>
        <v>0</v>
      </c>
      <c r="G584" s="11">
        <f t="shared" si="20"/>
        <v>0</v>
      </c>
    </row>
    <row r="585" spans="1:7" x14ac:dyDescent="0.25">
      <c r="A585" s="11" t="s">
        <v>1300</v>
      </c>
      <c r="F585" s="11">
        <f t="shared" si="19"/>
        <v>0</v>
      </c>
      <c r="G585" s="11">
        <f t="shared" si="20"/>
        <v>0</v>
      </c>
    </row>
    <row r="586" spans="1:7" x14ac:dyDescent="0.25">
      <c r="A586" s="11" t="s">
        <v>1301</v>
      </c>
      <c r="F586" s="11">
        <f t="shared" si="19"/>
        <v>0</v>
      </c>
      <c r="G586" s="11">
        <f t="shared" si="20"/>
        <v>0</v>
      </c>
    </row>
    <row r="587" spans="1:7" x14ac:dyDescent="0.25">
      <c r="A587" s="11" t="s">
        <v>1302</v>
      </c>
      <c r="F587" s="11">
        <f t="shared" si="19"/>
        <v>0</v>
      </c>
      <c r="G587" s="11">
        <f t="shared" si="20"/>
        <v>0</v>
      </c>
    </row>
    <row r="588" spans="1:7" x14ac:dyDescent="0.25">
      <c r="A588" s="11" t="s">
        <v>1303</v>
      </c>
      <c r="F588" s="11">
        <f t="shared" si="19"/>
        <v>0</v>
      </c>
      <c r="G588" s="11">
        <f t="shared" si="20"/>
        <v>0</v>
      </c>
    </row>
    <row r="589" spans="1:7" x14ac:dyDescent="0.25">
      <c r="A589" s="11" t="s">
        <v>1304</v>
      </c>
      <c r="F589" s="11">
        <f t="shared" si="19"/>
        <v>0</v>
      </c>
      <c r="G589" s="11">
        <f t="shared" si="20"/>
        <v>0</v>
      </c>
    </row>
    <row r="590" spans="1:7" x14ac:dyDescent="0.25">
      <c r="A590" s="11" t="s">
        <v>1305</v>
      </c>
      <c r="F590" s="11">
        <f t="shared" si="19"/>
        <v>0</v>
      </c>
      <c r="G590" s="11">
        <f t="shared" si="20"/>
        <v>0</v>
      </c>
    </row>
    <row r="591" spans="1:7" x14ac:dyDescent="0.25">
      <c r="A591" s="11" t="s">
        <v>1306</v>
      </c>
      <c r="F591" s="11">
        <f t="shared" si="19"/>
        <v>0</v>
      </c>
      <c r="G591" s="11">
        <f t="shared" si="20"/>
        <v>0</v>
      </c>
    </row>
    <row r="592" spans="1:7" x14ac:dyDescent="0.25">
      <c r="A592" s="11" t="s">
        <v>1307</v>
      </c>
      <c r="F592" s="11">
        <f t="shared" si="19"/>
        <v>0</v>
      </c>
      <c r="G592" s="11">
        <f t="shared" si="20"/>
        <v>0</v>
      </c>
    </row>
    <row r="593" spans="1:7" x14ac:dyDescent="0.25">
      <c r="A593" s="11" t="s">
        <v>1309</v>
      </c>
      <c r="F593" s="11">
        <f t="shared" si="19"/>
        <v>0</v>
      </c>
      <c r="G593" s="11">
        <f t="shared" si="20"/>
        <v>0</v>
      </c>
    </row>
    <row r="594" spans="1:7" x14ac:dyDescent="0.25">
      <c r="A594" s="11" t="s">
        <v>1310</v>
      </c>
      <c r="F594" s="11">
        <f t="shared" si="19"/>
        <v>0</v>
      </c>
      <c r="G594" s="11">
        <f t="shared" si="20"/>
        <v>0</v>
      </c>
    </row>
    <row r="595" spans="1:7" x14ac:dyDescent="0.25">
      <c r="A595" s="11" t="s">
        <v>1311</v>
      </c>
      <c r="F595" s="11">
        <f t="shared" si="19"/>
        <v>0</v>
      </c>
      <c r="G595" s="11">
        <f t="shared" si="20"/>
        <v>0</v>
      </c>
    </row>
    <row r="596" spans="1:7" x14ac:dyDescent="0.25">
      <c r="A596" s="11" t="s">
        <v>1312</v>
      </c>
      <c r="F596" s="11">
        <f t="shared" si="19"/>
        <v>0</v>
      </c>
      <c r="G596" s="11">
        <f t="shared" si="20"/>
        <v>0</v>
      </c>
    </row>
    <row r="597" spans="1:7" x14ac:dyDescent="0.25">
      <c r="A597" s="11" t="s">
        <v>1313</v>
      </c>
      <c r="F597" s="11">
        <f t="shared" si="19"/>
        <v>0</v>
      </c>
      <c r="G597" s="11">
        <f t="shared" si="20"/>
        <v>0</v>
      </c>
    </row>
    <row r="598" spans="1:7" x14ac:dyDescent="0.25">
      <c r="A598" s="11" t="s">
        <v>1314</v>
      </c>
      <c r="F598" s="11">
        <f t="shared" si="19"/>
        <v>0</v>
      </c>
      <c r="G598" s="11">
        <f t="shared" si="20"/>
        <v>0</v>
      </c>
    </row>
    <row r="599" spans="1:7" x14ac:dyDescent="0.25">
      <c r="A599" s="11" t="s">
        <v>1316</v>
      </c>
      <c r="F599" s="11">
        <f t="shared" si="19"/>
        <v>0</v>
      </c>
      <c r="G599" s="11">
        <f t="shared" si="20"/>
        <v>0</v>
      </c>
    </row>
    <row r="600" spans="1:7" x14ac:dyDescent="0.25">
      <c r="A600" s="11" t="s">
        <v>1317</v>
      </c>
      <c r="F600" s="11">
        <f t="shared" si="19"/>
        <v>0</v>
      </c>
      <c r="G600" s="11">
        <f t="shared" si="20"/>
        <v>0</v>
      </c>
    </row>
    <row r="601" spans="1:7" x14ac:dyDescent="0.25">
      <c r="A601" s="11" t="s">
        <v>1318</v>
      </c>
      <c r="F601" s="11">
        <f t="shared" si="19"/>
        <v>0</v>
      </c>
      <c r="G601" s="11">
        <f t="shared" si="20"/>
        <v>0</v>
      </c>
    </row>
    <row r="602" spans="1:7" x14ac:dyDescent="0.25">
      <c r="A602" s="11" t="s">
        <v>1319</v>
      </c>
      <c r="F602" s="11">
        <f t="shared" si="19"/>
        <v>0</v>
      </c>
      <c r="G602" s="11">
        <f t="shared" si="20"/>
        <v>0</v>
      </c>
    </row>
    <row r="603" spans="1:7" x14ac:dyDescent="0.25">
      <c r="A603" s="11" t="s">
        <v>1320</v>
      </c>
      <c r="F603" s="11">
        <f t="shared" si="19"/>
        <v>0</v>
      </c>
      <c r="G603" s="11">
        <f t="shared" si="20"/>
        <v>0</v>
      </c>
    </row>
    <row r="604" spans="1:7" x14ac:dyDescent="0.25">
      <c r="A604" s="11" t="s">
        <v>1321</v>
      </c>
      <c r="F604" s="11">
        <f t="shared" si="19"/>
        <v>0</v>
      </c>
      <c r="G604" s="11">
        <f t="shared" si="20"/>
        <v>0</v>
      </c>
    </row>
    <row r="605" spans="1:7" x14ac:dyDescent="0.25">
      <c r="A605" s="11" t="s">
        <v>1322</v>
      </c>
      <c r="F605" s="11">
        <f t="shared" si="19"/>
        <v>0</v>
      </c>
      <c r="G605" s="11">
        <f t="shared" si="20"/>
        <v>0</v>
      </c>
    </row>
    <row r="606" spans="1:7" x14ac:dyDescent="0.25">
      <c r="A606" s="11" t="s">
        <v>1323</v>
      </c>
      <c r="F606" s="11">
        <f t="shared" si="19"/>
        <v>0</v>
      </c>
      <c r="G606" s="11">
        <f t="shared" si="20"/>
        <v>0</v>
      </c>
    </row>
    <row r="607" spans="1:7" x14ac:dyDescent="0.25">
      <c r="A607" s="11" t="s">
        <v>1324</v>
      </c>
      <c r="F607" s="11">
        <f t="shared" si="19"/>
        <v>0</v>
      </c>
      <c r="G607" s="11">
        <f t="shared" si="20"/>
        <v>0</v>
      </c>
    </row>
    <row r="608" spans="1:7" x14ac:dyDescent="0.25">
      <c r="A608" s="11" t="s">
        <v>1325</v>
      </c>
      <c r="F608" s="11">
        <f t="shared" si="19"/>
        <v>0</v>
      </c>
      <c r="G608" s="11">
        <f t="shared" si="20"/>
        <v>0</v>
      </c>
    </row>
    <row r="609" spans="1:7" x14ac:dyDescent="0.25">
      <c r="A609" s="11" t="s">
        <v>1326</v>
      </c>
      <c r="F609" s="11">
        <f t="shared" si="19"/>
        <v>0</v>
      </c>
      <c r="G609" s="11">
        <f t="shared" si="20"/>
        <v>0</v>
      </c>
    </row>
    <row r="610" spans="1:7" x14ac:dyDescent="0.25">
      <c r="A610" s="11" t="s">
        <v>1327</v>
      </c>
      <c r="F610" s="11">
        <f t="shared" si="19"/>
        <v>0</v>
      </c>
      <c r="G610" s="11">
        <f t="shared" si="20"/>
        <v>0</v>
      </c>
    </row>
    <row r="611" spans="1:7" x14ac:dyDescent="0.25">
      <c r="A611" s="11" t="s">
        <v>1328</v>
      </c>
      <c r="F611" s="11">
        <f t="shared" si="19"/>
        <v>0</v>
      </c>
      <c r="G611" s="11">
        <f t="shared" si="20"/>
        <v>0</v>
      </c>
    </row>
    <row r="612" spans="1:7" x14ac:dyDescent="0.25">
      <c r="A612" s="11" t="s">
        <v>1329</v>
      </c>
      <c r="F612" s="11">
        <f t="shared" si="19"/>
        <v>0</v>
      </c>
      <c r="G612" s="11">
        <f t="shared" si="20"/>
        <v>0</v>
      </c>
    </row>
    <row r="613" spans="1:7" x14ac:dyDescent="0.25">
      <c r="A613" s="11" t="s">
        <v>1330</v>
      </c>
      <c r="F613" s="11">
        <f t="shared" si="19"/>
        <v>0</v>
      </c>
      <c r="G613" s="11">
        <f t="shared" si="20"/>
        <v>0</v>
      </c>
    </row>
    <row r="614" spans="1:7" x14ac:dyDescent="0.25">
      <c r="A614" s="11" t="s">
        <v>1331</v>
      </c>
      <c r="F614" s="11">
        <f t="shared" si="19"/>
        <v>0</v>
      </c>
      <c r="G614" s="11">
        <f t="shared" si="20"/>
        <v>0</v>
      </c>
    </row>
    <row r="615" spans="1:7" x14ac:dyDescent="0.25">
      <c r="A615" s="11" t="s">
        <v>1332</v>
      </c>
      <c r="F615" s="11">
        <f t="shared" si="19"/>
        <v>0</v>
      </c>
      <c r="G615" s="11">
        <f t="shared" si="20"/>
        <v>0</v>
      </c>
    </row>
    <row r="616" spans="1:7" x14ac:dyDescent="0.25">
      <c r="A616" s="11" t="s">
        <v>1333</v>
      </c>
      <c r="F616" s="11">
        <f t="shared" si="19"/>
        <v>0</v>
      </c>
      <c r="G616" s="11">
        <f t="shared" si="20"/>
        <v>0</v>
      </c>
    </row>
    <row r="617" spans="1:7" x14ac:dyDescent="0.25">
      <c r="A617" s="11" t="s">
        <v>1334</v>
      </c>
      <c r="F617" s="11">
        <f t="shared" si="19"/>
        <v>0</v>
      </c>
      <c r="G617" s="11">
        <f t="shared" si="20"/>
        <v>0</v>
      </c>
    </row>
    <row r="618" spans="1:7" x14ac:dyDescent="0.25">
      <c r="A618" s="11" t="s">
        <v>1335</v>
      </c>
      <c r="F618" s="11">
        <f t="shared" si="19"/>
        <v>0</v>
      </c>
      <c r="G618" s="11">
        <f t="shared" si="20"/>
        <v>0</v>
      </c>
    </row>
    <row r="619" spans="1:7" x14ac:dyDescent="0.25">
      <c r="A619" s="11" t="s">
        <v>1336</v>
      </c>
      <c r="F619" s="11">
        <f t="shared" si="19"/>
        <v>0</v>
      </c>
      <c r="G619" s="11">
        <f t="shared" si="20"/>
        <v>0</v>
      </c>
    </row>
    <row r="620" spans="1:7" x14ac:dyDescent="0.25">
      <c r="A620" s="11" t="s">
        <v>1337</v>
      </c>
      <c r="F620" s="11">
        <f t="shared" si="19"/>
        <v>0</v>
      </c>
      <c r="G620" s="11">
        <f t="shared" si="20"/>
        <v>0</v>
      </c>
    </row>
    <row r="621" spans="1:7" x14ac:dyDescent="0.25">
      <c r="A621" s="11" t="s">
        <v>1338</v>
      </c>
      <c r="F621" s="11">
        <f t="shared" si="19"/>
        <v>0</v>
      </c>
      <c r="G621" s="11">
        <f t="shared" si="20"/>
        <v>0</v>
      </c>
    </row>
    <row r="622" spans="1:7" x14ac:dyDescent="0.25">
      <c r="A622" s="11" t="s">
        <v>1339</v>
      </c>
      <c r="F622" s="11">
        <f t="shared" si="19"/>
        <v>0</v>
      </c>
      <c r="G622" s="11">
        <f t="shared" si="20"/>
        <v>0</v>
      </c>
    </row>
    <row r="623" spans="1:7" x14ac:dyDescent="0.25">
      <c r="A623" s="11" t="s">
        <v>1340</v>
      </c>
      <c r="F623" s="11">
        <f t="shared" si="19"/>
        <v>0</v>
      </c>
      <c r="G623" s="11">
        <f t="shared" si="20"/>
        <v>0</v>
      </c>
    </row>
    <row r="624" spans="1:7" x14ac:dyDescent="0.25">
      <c r="A624" s="11" t="s">
        <v>1342</v>
      </c>
      <c r="F624" s="11">
        <f t="shared" si="19"/>
        <v>0</v>
      </c>
      <c r="G624" s="11">
        <f t="shared" si="20"/>
        <v>0</v>
      </c>
    </row>
    <row r="625" spans="1:7" x14ac:dyDescent="0.25">
      <c r="A625" s="11" t="s">
        <v>1344</v>
      </c>
      <c r="F625" s="11">
        <f t="shared" si="19"/>
        <v>0</v>
      </c>
      <c r="G625" s="11">
        <f t="shared" si="20"/>
        <v>0</v>
      </c>
    </row>
    <row r="626" spans="1:7" x14ac:dyDescent="0.25">
      <c r="A626" s="11" t="s">
        <v>1345</v>
      </c>
      <c r="F626" s="11">
        <f t="shared" si="19"/>
        <v>0</v>
      </c>
      <c r="G626" s="11">
        <f t="shared" si="20"/>
        <v>0</v>
      </c>
    </row>
    <row r="627" spans="1:7" x14ac:dyDescent="0.25">
      <c r="A627" s="11" t="s">
        <v>1346</v>
      </c>
      <c r="F627" s="11">
        <f t="shared" si="19"/>
        <v>0</v>
      </c>
      <c r="G627" s="11">
        <f t="shared" si="20"/>
        <v>0</v>
      </c>
    </row>
    <row r="628" spans="1:7" x14ac:dyDescent="0.25">
      <c r="A628" s="11" t="s">
        <v>1347</v>
      </c>
      <c r="F628" s="11">
        <f t="shared" si="19"/>
        <v>0</v>
      </c>
      <c r="G628" s="11">
        <f t="shared" si="20"/>
        <v>0</v>
      </c>
    </row>
    <row r="629" spans="1:7" x14ac:dyDescent="0.25">
      <c r="A629" s="11" t="s">
        <v>1348</v>
      </c>
      <c r="F629" s="11">
        <f t="shared" si="19"/>
        <v>0</v>
      </c>
      <c r="G629" s="11">
        <f t="shared" si="20"/>
        <v>0</v>
      </c>
    </row>
    <row r="630" spans="1:7" x14ac:dyDescent="0.25">
      <c r="A630" s="11" t="s">
        <v>1349</v>
      </c>
      <c r="F630" s="11">
        <f t="shared" si="19"/>
        <v>0</v>
      </c>
      <c r="G630" s="11">
        <f t="shared" si="20"/>
        <v>0</v>
      </c>
    </row>
    <row r="631" spans="1:7" x14ac:dyDescent="0.25">
      <c r="A631" s="11" t="s">
        <v>1350</v>
      </c>
      <c r="F631" s="11">
        <f t="shared" si="19"/>
        <v>0</v>
      </c>
      <c r="G631" s="11">
        <f t="shared" si="20"/>
        <v>0</v>
      </c>
    </row>
    <row r="632" spans="1:7" x14ac:dyDescent="0.25">
      <c r="A632" s="11" t="s">
        <v>1351</v>
      </c>
      <c r="F632" s="11">
        <f t="shared" si="19"/>
        <v>0</v>
      </c>
      <c r="G632" s="11">
        <f t="shared" si="20"/>
        <v>0</v>
      </c>
    </row>
    <row r="633" spans="1:7" x14ac:dyDescent="0.25">
      <c r="A633" s="11" t="s">
        <v>1353</v>
      </c>
      <c r="F633" s="11">
        <f t="shared" si="19"/>
        <v>0</v>
      </c>
      <c r="G633" s="11">
        <f t="shared" si="20"/>
        <v>0</v>
      </c>
    </row>
    <row r="634" spans="1:7" x14ac:dyDescent="0.25">
      <c r="A634" s="11" t="s">
        <v>1354</v>
      </c>
      <c r="F634" s="11">
        <f t="shared" si="19"/>
        <v>0</v>
      </c>
      <c r="G634" s="11">
        <f t="shared" si="20"/>
        <v>0</v>
      </c>
    </row>
    <row r="635" spans="1:7" x14ac:dyDescent="0.25">
      <c r="A635" s="11" t="s">
        <v>1355</v>
      </c>
      <c r="F635" s="11">
        <f t="shared" si="19"/>
        <v>0</v>
      </c>
      <c r="G635" s="11">
        <f t="shared" si="20"/>
        <v>0</v>
      </c>
    </row>
    <row r="636" spans="1:7" x14ac:dyDescent="0.25">
      <c r="A636" s="11" t="s">
        <v>1356</v>
      </c>
      <c r="F636" s="11">
        <f t="shared" ref="F636:F699" si="21">B636+C636</f>
        <v>0</v>
      </c>
      <c r="G636" s="11">
        <f t="shared" ref="G636:G699" si="22">D636+E636</f>
        <v>0</v>
      </c>
    </row>
    <row r="637" spans="1:7" x14ac:dyDescent="0.25">
      <c r="A637" s="11" t="s">
        <v>1357</v>
      </c>
      <c r="F637" s="11">
        <f t="shared" si="21"/>
        <v>0</v>
      </c>
      <c r="G637" s="11">
        <f t="shared" si="22"/>
        <v>0</v>
      </c>
    </row>
    <row r="638" spans="1:7" x14ac:dyDescent="0.25">
      <c r="A638" s="11" t="s">
        <v>1358</v>
      </c>
      <c r="F638" s="11">
        <f t="shared" si="21"/>
        <v>0</v>
      </c>
      <c r="G638" s="11">
        <f t="shared" si="22"/>
        <v>0</v>
      </c>
    </row>
    <row r="639" spans="1:7" x14ac:dyDescent="0.25">
      <c r="A639" s="11" t="s">
        <v>1359</v>
      </c>
      <c r="B639" s="11">
        <v>647</v>
      </c>
      <c r="C639" s="11">
        <v>413</v>
      </c>
      <c r="F639" s="11">
        <f t="shared" si="21"/>
        <v>1060</v>
      </c>
      <c r="G639" s="11">
        <f t="shared" si="22"/>
        <v>0</v>
      </c>
    </row>
    <row r="640" spans="1:7" x14ac:dyDescent="0.25">
      <c r="A640" s="11" t="s">
        <v>1361</v>
      </c>
      <c r="F640" s="11">
        <f t="shared" si="21"/>
        <v>0</v>
      </c>
      <c r="G640" s="11">
        <f t="shared" si="22"/>
        <v>0</v>
      </c>
    </row>
    <row r="641" spans="1:7" x14ac:dyDescent="0.25">
      <c r="A641" s="11" t="s">
        <v>1362</v>
      </c>
      <c r="F641" s="11">
        <f t="shared" si="21"/>
        <v>0</v>
      </c>
      <c r="G641" s="11">
        <f t="shared" si="22"/>
        <v>0</v>
      </c>
    </row>
    <row r="642" spans="1:7" x14ac:dyDescent="0.25">
      <c r="A642" s="11" t="s">
        <v>1363</v>
      </c>
      <c r="F642" s="11">
        <f t="shared" si="21"/>
        <v>0</v>
      </c>
      <c r="G642" s="11">
        <f t="shared" si="22"/>
        <v>0</v>
      </c>
    </row>
    <row r="643" spans="1:7" x14ac:dyDescent="0.25">
      <c r="A643" s="11" t="s">
        <v>1364</v>
      </c>
      <c r="F643" s="11">
        <f t="shared" si="21"/>
        <v>0</v>
      </c>
      <c r="G643" s="11">
        <f t="shared" si="22"/>
        <v>0</v>
      </c>
    </row>
    <row r="644" spans="1:7" x14ac:dyDescent="0.25">
      <c r="A644" s="11" t="s">
        <v>1365</v>
      </c>
      <c r="F644" s="11">
        <f t="shared" si="21"/>
        <v>0</v>
      </c>
      <c r="G644" s="11">
        <f t="shared" si="22"/>
        <v>0</v>
      </c>
    </row>
    <row r="645" spans="1:7" x14ac:dyDescent="0.25">
      <c r="A645" s="11" t="s">
        <v>1366</v>
      </c>
      <c r="F645" s="11">
        <f t="shared" si="21"/>
        <v>0</v>
      </c>
      <c r="G645" s="11">
        <f t="shared" si="22"/>
        <v>0</v>
      </c>
    </row>
    <row r="646" spans="1:7" x14ac:dyDescent="0.25">
      <c r="A646" s="11" t="s">
        <v>1367</v>
      </c>
      <c r="B646" s="11">
        <v>322</v>
      </c>
      <c r="C646" s="11">
        <v>253</v>
      </c>
      <c r="F646" s="11">
        <f t="shared" si="21"/>
        <v>575</v>
      </c>
      <c r="G646" s="11">
        <f t="shared" si="22"/>
        <v>0</v>
      </c>
    </row>
    <row r="647" spans="1:7" x14ac:dyDescent="0.25">
      <c r="A647" s="11" t="s">
        <v>1368</v>
      </c>
      <c r="F647" s="11">
        <f t="shared" si="21"/>
        <v>0</v>
      </c>
      <c r="G647" s="11">
        <f t="shared" si="22"/>
        <v>0</v>
      </c>
    </row>
    <row r="648" spans="1:7" x14ac:dyDescent="0.25">
      <c r="A648" s="11" t="s">
        <v>1369</v>
      </c>
      <c r="F648" s="11">
        <f t="shared" si="21"/>
        <v>0</v>
      </c>
      <c r="G648" s="11">
        <f t="shared" si="22"/>
        <v>0</v>
      </c>
    </row>
    <row r="649" spans="1:7" x14ac:dyDescent="0.25">
      <c r="A649" s="11" t="s">
        <v>1370</v>
      </c>
      <c r="F649" s="11">
        <f t="shared" si="21"/>
        <v>0</v>
      </c>
      <c r="G649" s="11">
        <f t="shared" si="22"/>
        <v>0</v>
      </c>
    </row>
    <row r="650" spans="1:7" x14ac:dyDescent="0.25">
      <c r="A650" s="11" t="s">
        <v>1371</v>
      </c>
      <c r="F650" s="11">
        <f t="shared" si="21"/>
        <v>0</v>
      </c>
      <c r="G650" s="11">
        <f t="shared" si="22"/>
        <v>0</v>
      </c>
    </row>
    <row r="651" spans="1:7" x14ac:dyDescent="0.25">
      <c r="A651" s="11" t="s">
        <v>1372</v>
      </c>
      <c r="F651" s="11">
        <f t="shared" si="21"/>
        <v>0</v>
      </c>
      <c r="G651" s="11">
        <f t="shared" si="22"/>
        <v>0</v>
      </c>
    </row>
    <row r="652" spans="1:7" x14ac:dyDescent="0.25">
      <c r="A652" s="11" t="s">
        <v>1374</v>
      </c>
      <c r="F652" s="11">
        <f t="shared" si="21"/>
        <v>0</v>
      </c>
      <c r="G652" s="11">
        <f t="shared" si="22"/>
        <v>0</v>
      </c>
    </row>
    <row r="653" spans="1:7" x14ac:dyDescent="0.25">
      <c r="A653" s="11" t="s">
        <v>1376</v>
      </c>
      <c r="F653" s="11">
        <f t="shared" si="21"/>
        <v>0</v>
      </c>
      <c r="G653" s="11">
        <f t="shared" si="22"/>
        <v>0</v>
      </c>
    </row>
    <row r="654" spans="1:7" x14ac:dyDescent="0.25">
      <c r="A654" s="11" t="s">
        <v>1377</v>
      </c>
      <c r="F654" s="11">
        <f t="shared" si="21"/>
        <v>0</v>
      </c>
      <c r="G654" s="11">
        <f t="shared" si="22"/>
        <v>0</v>
      </c>
    </row>
    <row r="655" spans="1:7" x14ac:dyDescent="0.25">
      <c r="A655" s="11" t="s">
        <v>1378</v>
      </c>
      <c r="F655" s="11">
        <f t="shared" si="21"/>
        <v>0</v>
      </c>
      <c r="G655" s="11">
        <f t="shared" si="22"/>
        <v>0</v>
      </c>
    </row>
    <row r="656" spans="1:7" x14ac:dyDescent="0.25">
      <c r="A656" s="11" t="s">
        <v>1379</v>
      </c>
      <c r="F656" s="11">
        <f t="shared" si="21"/>
        <v>0</v>
      </c>
      <c r="G656" s="11">
        <f t="shared" si="22"/>
        <v>0</v>
      </c>
    </row>
    <row r="657" spans="1:7" x14ac:dyDescent="0.25">
      <c r="A657" s="11" t="s">
        <v>1380</v>
      </c>
      <c r="F657" s="11">
        <f t="shared" si="21"/>
        <v>0</v>
      </c>
      <c r="G657" s="11">
        <f t="shared" si="22"/>
        <v>0</v>
      </c>
    </row>
    <row r="658" spans="1:7" x14ac:dyDescent="0.25">
      <c r="A658" s="11" t="s">
        <v>1381</v>
      </c>
      <c r="F658" s="11">
        <f t="shared" si="21"/>
        <v>0</v>
      </c>
      <c r="G658" s="11">
        <f t="shared" si="22"/>
        <v>0</v>
      </c>
    </row>
    <row r="659" spans="1:7" x14ac:dyDescent="0.25">
      <c r="A659" s="11" t="s">
        <v>1382</v>
      </c>
      <c r="F659" s="11">
        <f t="shared" si="21"/>
        <v>0</v>
      </c>
      <c r="G659" s="11">
        <f t="shared" si="22"/>
        <v>0</v>
      </c>
    </row>
    <row r="660" spans="1:7" x14ac:dyDescent="0.25">
      <c r="A660" s="11" t="s">
        <v>1383</v>
      </c>
      <c r="B660" s="11">
        <v>269</v>
      </c>
      <c r="C660" s="11">
        <v>334</v>
      </c>
      <c r="F660" s="11">
        <f t="shared" si="21"/>
        <v>603</v>
      </c>
      <c r="G660" s="11">
        <f t="shared" si="22"/>
        <v>0</v>
      </c>
    </row>
    <row r="661" spans="1:7" x14ac:dyDescent="0.25">
      <c r="A661" s="11" t="s">
        <v>1384</v>
      </c>
      <c r="F661" s="11">
        <f t="shared" si="21"/>
        <v>0</v>
      </c>
      <c r="G661" s="11">
        <f t="shared" si="22"/>
        <v>0</v>
      </c>
    </row>
    <row r="662" spans="1:7" x14ac:dyDescent="0.25">
      <c r="A662" s="11" t="s">
        <v>1386</v>
      </c>
      <c r="F662" s="11">
        <f t="shared" si="21"/>
        <v>0</v>
      </c>
      <c r="G662" s="11">
        <f t="shared" si="22"/>
        <v>0</v>
      </c>
    </row>
    <row r="663" spans="1:7" x14ac:dyDescent="0.25">
      <c r="A663" s="11" t="s">
        <v>1387</v>
      </c>
      <c r="F663" s="11">
        <f t="shared" si="21"/>
        <v>0</v>
      </c>
      <c r="G663" s="11">
        <f t="shared" si="22"/>
        <v>0</v>
      </c>
    </row>
    <row r="664" spans="1:7" x14ac:dyDescent="0.25">
      <c r="A664" s="11" t="s">
        <v>1388</v>
      </c>
      <c r="F664" s="11">
        <f t="shared" si="21"/>
        <v>0</v>
      </c>
      <c r="G664" s="11">
        <f t="shared" si="22"/>
        <v>0</v>
      </c>
    </row>
    <row r="665" spans="1:7" x14ac:dyDescent="0.25">
      <c r="A665" s="11" t="s">
        <v>1389</v>
      </c>
      <c r="F665" s="11">
        <f t="shared" si="21"/>
        <v>0</v>
      </c>
      <c r="G665" s="11">
        <f t="shared" si="22"/>
        <v>0</v>
      </c>
    </row>
    <row r="666" spans="1:7" x14ac:dyDescent="0.25">
      <c r="A666" s="11" t="s">
        <v>1390</v>
      </c>
      <c r="F666" s="11">
        <f t="shared" si="21"/>
        <v>0</v>
      </c>
      <c r="G666" s="11">
        <f t="shared" si="22"/>
        <v>0</v>
      </c>
    </row>
    <row r="667" spans="1:7" x14ac:dyDescent="0.25">
      <c r="A667" s="11" t="s">
        <v>1391</v>
      </c>
      <c r="F667" s="11">
        <f t="shared" si="21"/>
        <v>0</v>
      </c>
      <c r="G667" s="11">
        <f t="shared" si="22"/>
        <v>0</v>
      </c>
    </row>
    <row r="668" spans="1:7" x14ac:dyDescent="0.25">
      <c r="A668" s="11" t="s">
        <v>1393</v>
      </c>
      <c r="F668" s="11">
        <f t="shared" si="21"/>
        <v>0</v>
      </c>
      <c r="G668" s="11">
        <f t="shared" si="22"/>
        <v>0</v>
      </c>
    </row>
    <row r="669" spans="1:7" x14ac:dyDescent="0.25">
      <c r="A669" s="11" t="s">
        <v>1394</v>
      </c>
      <c r="F669" s="11">
        <f t="shared" si="21"/>
        <v>0</v>
      </c>
      <c r="G669" s="11">
        <f t="shared" si="22"/>
        <v>0</v>
      </c>
    </row>
    <row r="670" spans="1:7" x14ac:dyDescent="0.25">
      <c r="A670" s="11" t="s">
        <v>1395</v>
      </c>
      <c r="F670" s="11">
        <f t="shared" si="21"/>
        <v>0</v>
      </c>
      <c r="G670" s="11">
        <f t="shared" si="22"/>
        <v>0</v>
      </c>
    </row>
    <row r="671" spans="1:7" x14ac:dyDescent="0.25">
      <c r="A671" s="11" t="s">
        <v>1397</v>
      </c>
      <c r="F671" s="11">
        <f t="shared" si="21"/>
        <v>0</v>
      </c>
      <c r="G671" s="11">
        <f t="shared" si="22"/>
        <v>0</v>
      </c>
    </row>
    <row r="672" spans="1:7" x14ac:dyDescent="0.25">
      <c r="A672" s="11" t="s">
        <v>1399</v>
      </c>
      <c r="F672" s="11">
        <f t="shared" si="21"/>
        <v>0</v>
      </c>
      <c r="G672" s="11">
        <f t="shared" si="22"/>
        <v>0</v>
      </c>
    </row>
    <row r="673" spans="1:7" x14ac:dyDescent="0.25">
      <c r="A673" s="11" t="s">
        <v>1400</v>
      </c>
      <c r="F673" s="11">
        <f t="shared" si="21"/>
        <v>0</v>
      </c>
      <c r="G673" s="11">
        <f t="shared" si="22"/>
        <v>0</v>
      </c>
    </row>
    <row r="674" spans="1:7" x14ac:dyDescent="0.25">
      <c r="A674" s="11" t="s">
        <v>1401</v>
      </c>
      <c r="F674" s="11">
        <f t="shared" si="21"/>
        <v>0</v>
      </c>
      <c r="G674" s="11">
        <f t="shared" si="22"/>
        <v>0</v>
      </c>
    </row>
    <row r="675" spans="1:7" x14ac:dyDescent="0.25">
      <c r="A675" s="11" t="s">
        <v>1402</v>
      </c>
      <c r="B675" s="11">
        <v>848</v>
      </c>
      <c r="C675" s="11">
        <v>502</v>
      </c>
      <c r="F675" s="11">
        <f t="shared" si="21"/>
        <v>1350</v>
      </c>
      <c r="G675" s="11">
        <f t="shared" si="22"/>
        <v>0</v>
      </c>
    </row>
    <row r="676" spans="1:7" x14ac:dyDescent="0.25">
      <c r="A676" s="11" t="s">
        <v>1403</v>
      </c>
      <c r="F676" s="11">
        <f t="shared" si="21"/>
        <v>0</v>
      </c>
      <c r="G676" s="11">
        <f t="shared" si="22"/>
        <v>0</v>
      </c>
    </row>
    <row r="677" spans="1:7" x14ac:dyDescent="0.25">
      <c r="A677" s="11" t="s">
        <v>1404</v>
      </c>
      <c r="F677" s="11">
        <f t="shared" si="21"/>
        <v>0</v>
      </c>
      <c r="G677" s="11">
        <f t="shared" si="22"/>
        <v>0</v>
      </c>
    </row>
    <row r="678" spans="1:7" x14ac:dyDescent="0.25">
      <c r="A678" s="11" t="s">
        <v>1405</v>
      </c>
      <c r="F678" s="11">
        <f t="shared" si="21"/>
        <v>0</v>
      </c>
      <c r="G678" s="11">
        <f t="shared" si="22"/>
        <v>0</v>
      </c>
    </row>
    <row r="679" spans="1:7" x14ac:dyDescent="0.25">
      <c r="A679" s="11" t="s">
        <v>1406</v>
      </c>
      <c r="F679" s="11">
        <f t="shared" si="21"/>
        <v>0</v>
      </c>
      <c r="G679" s="11">
        <f t="shared" si="22"/>
        <v>0</v>
      </c>
    </row>
    <row r="680" spans="1:7" x14ac:dyDescent="0.25">
      <c r="A680" s="11" t="s">
        <v>1407</v>
      </c>
      <c r="F680" s="11">
        <f t="shared" si="21"/>
        <v>0</v>
      </c>
      <c r="G680" s="11">
        <f t="shared" si="22"/>
        <v>0</v>
      </c>
    </row>
    <row r="681" spans="1:7" x14ac:dyDescent="0.25">
      <c r="A681" s="11" t="s">
        <v>1408</v>
      </c>
      <c r="F681" s="11">
        <f t="shared" si="21"/>
        <v>0</v>
      </c>
      <c r="G681" s="11">
        <f t="shared" si="22"/>
        <v>0</v>
      </c>
    </row>
    <row r="682" spans="1:7" x14ac:dyDescent="0.25">
      <c r="A682" s="11" t="s">
        <v>1409</v>
      </c>
      <c r="B682" s="11">
        <v>182</v>
      </c>
      <c r="C682" s="11">
        <v>177</v>
      </c>
      <c r="F682" s="11">
        <f t="shared" si="21"/>
        <v>359</v>
      </c>
      <c r="G682" s="11">
        <f t="shared" si="22"/>
        <v>0</v>
      </c>
    </row>
    <row r="683" spans="1:7" x14ac:dyDescent="0.25">
      <c r="A683" s="11" t="s">
        <v>1410</v>
      </c>
      <c r="F683" s="11">
        <f t="shared" si="21"/>
        <v>0</v>
      </c>
      <c r="G683" s="11">
        <f t="shared" si="22"/>
        <v>0</v>
      </c>
    </row>
    <row r="684" spans="1:7" x14ac:dyDescent="0.25">
      <c r="A684" s="11" t="s">
        <v>1411</v>
      </c>
      <c r="F684" s="11">
        <f t="shared" si="21"/>
        <v>0</v>
      </c>
      <c r="G684" s="11">
        <f t="shared" si="22"/>
        <v>0</v>
      </c>
    </row>
    <row r="685" spans="1:7" x14ac:dyDescent="0.25">
      <c r="A685" s="11" t="s">
        <v>1412</v>
      </c>
      <c r="F685" s="11">
        <f t="shared" si="21"/>
        <v>0</v>
      </c>
      <c r="G685" s="11">
        <f t="shared" si="22"/>
        <v>0</v>
      </c>
    </row>
    <row r="686" spans="1:7" x14ac:dyDescent="0.25">
      <c r="A686" s="11" t="s">
        <v>1413</v>
      </c>
      <c r="F686" s="11">
        <f t="shared" si="21"/>
        <v>0</v>
      </c>
      <c r="G686" s="11">
        <f t="shared" si="22"/>
        <v>0</v>
      </c>
    </row>
    <row r="687" spans="1:7" x14ac:dyDescent="0.25">
      <c r="A687" s="11" t="s">
        <v>1414</v>
      </c>
      <c r="F687" s="11">
        <f t="shared" si="21"/>
        <v>0</v>
      </c>
      <c r="G687" s="11">
        <f t="shared" si="22"/>
        <v>0</v>
      </c>
    </row>
    <row r="688" spans="1:7" x14ac:dyDescent="0.25">
      <c r="A688" s="11" t="s">
        <v>1416</v>
      </c>
      <c r="F688" s="11">
        <f t="shared" si="21"/>
        <v>0</v>
      </c>
      <c r="G688" s="11">
        <f t="shared" si="22"/>
        <v>0</v>
      </c>
    </row>
    <row r="689" spans="1:7" x14ac:dyDescent="0.25">
      <c r="A689" s="11" t="s">
        <v>1417</v>
      </c>
      <c r="F689" s="11">
        <f t="shared" si="21"/>
        <v>0</v>
      </c>
      <c r="G689" s="11">
        <f t="shared" si="22"/>
        <v>0</v>
      </c>
    </row>
    <row r="690" spans="1:7" x14ac:dyDescent="0.25">
      <c r="A690" s="11" t="s">
        <v>1418</v>
      </c>
      <c r="B690" s="11">
        <v>165</v>
      </c>
      <c r="C690" s="11">
        <v>228</v>
      </c>
      <c r="F690" s="11">
        <f t="shared" si="21"/>
        <v>393</v>
      </c>
      <c r="G690" s="11">
        <f t="shared" si="22"/>
        <v>0</v>
      </c>
    </row>
    <row r="691" spans="1:7" x14ac:dyDescent="0.25">
      <c r="A691" s="11" t="s">
        <v>1419</v>
      </c>
      <c r="F691" s="11">
        <f t="shared" si="21"/>
        <v>0</v>
      </c>
      <c r="G691" s="11">
        <f t="shared" si="22"/>
        <v>0</v>
      </c>
    </row>
    <row r="692" spans="1:7" x14ac:dyDescent="0.25">
      <c r="A692" s="11" t="s">
        <v>1420</v>
      </c>
      <c r="F692" s="11">
        <f t="shared" si="21"/>
        <v>0</v>
      </c>
      <c r="G692" s="11">
        <f t="shared" si="22"/>
        <v>0</v>
      </c>
    </row>
    <row r="693" spans="1:7" x14ac:dyDescent="0.25">
      <c r="A693" s="11" t="s">
        <v>1421</v>
      </c>
      <c r="B693" s="11">
        <v>297</v>
      </c>
      <c r="C693" s="11">
        <v>878</v>
      </c>
      <c r="F693" s="11">
        <f t="shared" si="21"/>
        <v>1175</v>
      </c>
      <c r="G693" s="11">
        <f t="shared" si="22"/>
        <v>0</v>
      </c>
    </row>
    <row r="694" spans="1:7" x14ac:dyDescent="0.25">
      <c r="A694" s="11" t="s">
        <v>1422</v>
      </c>
      <c r="F694" s="11">
        <f t="shared" si="21"/>
        <v>0</v>
      </c>
      <c r="G694" s="11">
        <f t="shared" si="22"/>
        <v>0</v>
      </c>
    </row>
    <row r="695" spans="1:7" x14ac:dyDescent="0.25">
      <c r="A695" s="11" t="s">
        <v>1423</v>
      </c>
      <c r="B695" s="11">
        <v>547</v>
      </c>
      <c r="C695" s="11">
        <v>463</v>
      </c>
      <c r="F695" s="11">
        <f t="shared" si="21"/>
        <v>1010</v>
      </c>
      <c r="G695" s="11">
        <f t="shared" si="22"/>
        <v>0</v>
      </c>
    </row>
    <row r="696" spans="1:7" x14ac:dyDescent="0.25">
      <c r="A696" s="11" t="s">
        <v>1424</v>
      </c>
      <c r="F696" s="11">
        <f t="shared" si="21"/>
        <v>0</v>
      </c>
      <c r="G696" s="11">
        <f t="shared" si="22"/>
        <v>0</v>
      </c>
    </row>
    <row r="697" spans="1:7" x14ac:dyDescent="0.25">
      <c r="A697" s="11" t="s">
        <v>1425</v>
      </c>
      <c r="F697" s="11">
        <f t="shared" si="21"/>
        <v>0</v>
      </c>
      <c r="G697" s="11">
        <f t="shared" si="22"/>
        <v>0</v>
      </c>
    </row>
    <row r="698" spans="1:7" x14ac:dyDescent="0.25">
      <c r="A698" s="11" t="s">
        <v>1426</v>
      </c>
      <c r="F698" s="11">
        <f t="shared" si="21"/>
        <v>0</v>
      </c>
      <c r="G698" s="11">
        <f t="shared" si="22"/>
        <v>0</v>
      </c>
    </row>
    <row r="699" spans="1:7" x14ac:dyDescent="0.25">
      <c r="A699" s="11" t="s">
        <v>1427</v>
      </c>
      <c r="F699" s="11">
        <f t="shared" si="21"/>
        <v>0</v>
      </c>
      <c r="G699" s="11">
        <f t="shared" si="22"/>
        <v>0</v>
      </c>
    </row>
    <row r="700" spans="1:7" x14ac:dyDescent="0.25">
      <c r="A700" s="11" t="s">
        <v>1428</v>
      </c>
      <c r="F700" s="11">
        <f t="shared" ref="F700:F763" si="23">B700+C700</f>
        <v>0</v>
      </c>
      <c r="G700" s="11">
        <f t="shared" ref="G700:G763" si="24">D700+E700</f>
        <v>0</v>
      </c>
    </row>
    <row r="701" spans="1:7" x14ac:dyDescent="0.25">
      <c r="A701" s="11" t="s">
        <v>1429</v>
      </c>
      <c r="F701" s="11">
        <f t="shared" si="23"/>
        <v>0</v>
      </c>
      <c r="G701" s="11">
        <f t="shared" si="24"/>
        <v>0</v>
      </c>
    </row>
    <row r="702" spans="1:7" x14ac:dyDescent="0.25">
      <c r="A702" s="11" t="s">
        <v>1430</v>
      </c>
      <c r="F702" s="11">
        <f t="shared" si="23"/>
        <v>0</v>
      </c>
      <c r="G702" s="11">
        <f t="shared" si="24"/>
        <v>0</v>
      </c>
    </row>
    <row r="703" spans="1:7" x14ac:dyDescent="0.25">
      <c r="A703" s="11" t="s">
        <v>1431</v>
      </c>
      <c r="B703" s="11">
        <v>339</v>
      </c>
      <c r="C703" s="11">
        <v>228</v>
      </c>
      <c r="F703" s="11">
        <f t="shared" si="23"/>
        <v>567</v>
      </c>
      <c r="G703" s="11">
        <f t="shared" si="24"/>
        <v>0</v>
      </c>
    </row>
    <row r="704" spans="1:7" x14ac:dyDescent="0.25">
      <c r="A704" s="11" t="s">
        <v>1432</v>
      </c>
      <c r="F704" s="11">
        <f t="shared" si="23"/>
        <v>0</v>
      </c>
      <c r="G704" s="11">
        <f t="shared" si="24"/>
        <v>0</v>
      </c>
    </row>
    <row r="705" spans="1:7" x14ac:dyDescent="0.25">
      <c r="A705" s="11" t="s">
        <v>1433</v>
      </c>
      <c r="F705" s="11">
        <f t="shared" si="23"/>
        <v>0</v>
      </c>
      <c r="G705" s="11">
        <f t="shared" si="24"/>
        <v>0</v>
      </c>
    </row>
    <row r="706" spans="1:7" x14ac:dyDescent="0.25">
      <c r="A706" s="11" t="s">
        <v>1434</v>
      </c>
      <c r="F706" s="11">
        <f t="shared" si="23"/>
        <v>0</v>
      </c>
      <c r="G706" s="11">
        <f t="shared" si="24"/>
        <v>0</v>
      </c>
    </row>
    <row r="707" spans="1:7" x14ac:dyDescent="0.25">
      <c r="A707" s="11" t="s">
        <v>1435</v>
      </c>
      <c r="F707" s="11">
        <f t="shared" si="23"/>
        <v>0</v>
      </c>
      <c r="G707" s="11">
        <f t="shared" si="24"/>
        <v>0</v>
      </c>
    </row>
    <row r="708" spans="1:7" x14ac:dyDescent="0.25">
      <c r="A708" s="11" t="s">
        <v>1436</v>
      </c>
      <c r="F708" s="11">
        <f t="shared" si="23"/>
        <v>0</v>
      </c>
      <c r="G708" s="11">
        <f t="shared" si="24"/>
        <v>0</v>
      </c>
    </row>
    <row r="709" spans="1:7" x14ac:dyDescent="0.25">
      <c r="A709" s="11" t="s">
        <v>1437</v>
      </c>
      <c r="F709" s="11">
        <f t="shared" si="23"/>
        <v>0</v>
      </c>
      <c r="G709" s="11">
        <f t="shared" si="24"/>
        <v>0</v>
      </c>
    </row>
    <row r="710" spans="1:7" x14ac:dyDescent="0.25">
      <c r="A710" s="11" t="s">
        <v>1438</v>
      </c>
      <c r="F710" s="11">
        <f t="shared" si="23"/>
        <v>0</v>
      </c>
      <c r="G710" s="11">
        <f t="shared" si="24"/>
        <v>0</v>
      </c>
    </row>
    <row r="711" spans="1:7" x14ac:dyDescent="0.25">
      <c r="A711" s="11" t="s">
        <v>1439</v>
      </c>
      <c r="F711" s="11">
        <f t="shared" si="23"/>
        <v>0</v>
      </c>
      <c r="G711" s="11">
        <f t="shared" si="24"/>
        <v>0</v>
      </c>
    </row>
    <row r="712" spans="1:7" x14ac:dyDescent="0.25">
      <c r="A712" s="11" t="s">
        <v>1441</v>
      </c>
      <c r="F712" s="11">
        <f t="shared" si="23"/>
        <v>0</v>
      </c>
      <c r="G712" s="11">
        <f t="shared" si="24"/>
        <v>0</v>
      </c>
    </row>
    <row r="713" spans="1:7" x14ac:dyDescent="0.25">
      <c r="A713" s="11" t="s">
        <v>1442</v>
      </c>
      <c r="F713" s="11">
        <f t="shared" si="23"/>
        <v>0</v>
      </c>
      <c r="G713" s="11">
        <f t="shared" si="24"/>
        <v>0</v>
      </c>
    </row>
    <row r="714" spans="1:7" x14ac:dyDescent="0.25">
      <c r="A714" s="11" t="s">
        <v>1443</v>
      </c>
      <c r="F714" s="11">
        <f t="shared" si="23"/>
        <v>0</v>
      </c>
      <c r="G714" s="11">
        <f t="shared" si="24"/>
        <v>0</v>
      </c>
    </row>
    <row r="715" spans="1:7" x14ac:dyDescent="0.25">
      <c r="A715" s="11" t="s">
        <v>1444</v>
      </c>
      <c r="F715" s="11">
        <f t="shared" si="23"/>
        <v>0</v>
      </c>
      <c r="G715" s="11">
        <f t="shared" si="24"/>
        <v>0</v>
      </c>
    </row>
    <row r="716" spans="1:7" x14ac:dyDescent="0.25">
      <c r="A716" s="11" t="s">
        <v>1446</v>
      </c>
      <c r="F716" s="11">
        <f t="shared" si="23"/>
        <v>0</v>
      </c>
      <c r="G716" s="11">
        <f t="shared" si="24"/>
        <v>0</v>
      </c>
    </row>
    <row r="717" spans="1:7" x14ac:dyDescent="0.25">
      <c r="A717" s="11" t="s">
        <v>1447</v>
      </c>
      <c r="F717" s="11">
        <f t="shared" si="23"/>
        <v>0</v>
      </c>
      <c r="G717" s="11">
        <f t="shared" si="24"/>
        <v>0</v>
      </c>
    </row>
    <row r="718" spans="1:7" x14ac:dyDescent="0.25">
      <c r="A718" s="11" t="s">
        <v>1448</v>
      </c>
      <c r="F718" s="11">
        <f t="shared" si="23"/>
        <v>0</v>
      </c>
      <c r="G718" s="11">
        <f t="shared" si="24"/>
        <v>0</v>
      </c>
    </row>
    <row r="719" spans="1:7" x14ac:dyDescent="0.25">
      <c r="A719" s="11" t="s">
        <v>1449</v>
      </c>
      <c r="F719" s="11">
        <f t="shared" si="23"/>
        <v>0</v>
      </c>
      <c r="G719" s="11">
        <f t="shared" si="24"/>
        <v>0</v>
      </c>
    </row>
    <row r="720" spans="1:7" x14ac:dyDescent="0.25">
      <c r="A720" s="11" t="s">
        <v>1450</v>
      </c>
      <c r="F720" s="11">
        <f t="shared" si="23"/>
        <v>0</v>
      </c>
      <c r="G720" s="11">
        <f t="shared" si="24"/>
        <v>0</v>
      </c>
    </row>
    <row r="721" spans="1:7" x14ac:dyDescent="0.25">
      <c r="A721" s="11" t="s">
        <v>1451</v>
      </c>
      <c r="F721" s="11">
        <f t="shared" si="23"/>
        <v>0</v>
      </c>
      <c r="G721" s="11">
        <f t="shared" si="24"/>
        <v>0</v>
      </c>
    </row>
    <row r="722" spans="1:7" x14ac:dyDescent="0.25">
      <c r="A722" s="11" t="s">
        <v>1452</v>
      </c>
      <c r="F722" s="11">
        <f t="shared" si="23"/>
        <v>0</v>
      </c>
      <c r="G722" s="11">
        <f t="shared" si="24"/>
        <v>0</v>
      </c>
    </row>
    <row r="723" spans="1:7" x14ac:dyDescent="0.25">
      <c r="A723" s="11" t="s">
        <v>1453</v>
      </c>
      <c r="F723" s="11">
        <f t="shared" si="23"/>
        <v>0</v>
      </c>
      <c r="G723" s="11">
        <f t="shared" si="24"/>
        <v>0</v>
      </c>
    </row>
    <row r="724" spans="1:7" x14ac:dyDescent="0.25">
      <c r="A724" s="11" t="s">
        <v>1454</v>
      </c>
      <c r="F724" s="11">
        <f t="shared" si="23"/>
        <v>0</v>
      </c>
      <c r="G724" s="11">
        <f t="shared" si="24"/>
        <v>0</v>
      </c>
    </row>
    <row r="725" spans="1:7" x14ac:dyDescent="0.25">
      <c r="A725" s="11" t="s">
        <v>1455</v>
      </c>
      <c r="F725" s="11">
        <f t="shared" si="23"/>
        <v>0</v>
      </c>
      <c r="G725" s="11">
        <f t="shared" si="24"/>
        <v>0</v>
      </c>
    </row>
    <row r="726" spans="1:7" x14ac:dyDescent="0.25">
      <c r="A726" s="11" t="s">
        <v>1456</v>
      </c>
      <c r="F726" s="11">
        <f t="shared" si="23"/>
        <v>0</v>
      </c>
      <c r="G726" s="11">
        <f t="shared" si="24"/>
        <v>0</v>
      </c>
    </row>
    <row r="727" spans="1:7" x14ac:dyDescent="0.25">
      <c r="A727" s="11" t="s">
        <v>1457</v>
      </c>
      <c r="B727" s="11">
        <v>252</v>
      </c>
      <c r="C727" s="11">
        <v>224</v>
      </c>
      <c r="F727" s="11">
        <f t="shared" si="23"/>
        <v>476</v>
      </c>
      <c r="G727" s="11">
        <f t="shared" si="24"/>
        <v>0</v>
      </c>
    </row>
    <row r="728" spans="1:7" x14ac:dyDescent="0.25">
      <c r="A728" s="11" t="s">
        <v>1460</v>
      </c>
      <c r="F728" s="11">
        <f t="shared" si="23"/>
        <v>0</v>
      </c>
      <c r="G728" s="11">
        <f t="shared" si="24"/>
        <v>0</v>
      </c>
    </row>
    <row r="729" spans="1:7" x14ac:dyDescent="0.25">
      <c r="A729" s="11" t="s">
        <v>1461</v>
      </c>
      <c r="F729" s="11">
        <f t="shared" si="23"/>
        <v>0</v>
      </c>
      <c r="G729" s="11">
        <f t="shared" si="24"/>
        <v>0</v>
      </c>
    </row>
    <row r="730" spans="1:7" x14ac:dyDescent="0.25">
      <c r="A730" s="11" t="s">
        <v>1462</v>
      </c>
      <c r="F730" s="11">
        <f t="shared" si="23"/>
        <v>0</v>
      </c>
      <c r="G730" s="11">
        <f t="shared" si="24"/>
        <v>0</v>
      </c>
    </row>
    <row r="731" spans="1:7" x14ac:dyDescent="0.25">
      <c r="A731" s="11" t="s">
        <v>1463</v>
      </c>
      <c r="F731" s="11">
        <f t="shared" si="23"/>
        <v>0</v>
      </c>
      <c r="G731" s="11">
        <f t="shared" si="24"/>
        <v>0</v>
      </c>
    </row>
    <row r="732" spans="1:7" x14ac:dyDescent="0.25">
      <c r="A732" s="11" t="s">
        <v>1464</v>
      </c>
      <c r="F732" s="11">
        <f t="shared" si="23"/>
        <v>0</v>
      </c>
      <c r="G732" s="11">
        <f t="shared" si="24"/>
        <v>0</v>
      </c>
    </row>
    <row r="733" spans="1:7" x14ac:dyDescent="0.25">
      <c r="A733" s="11" t="s">
        <v>1465</v>
      </c>
      <c r="F733" s="11">
        <f t="shared" si="23"/>
        <v>0</v>
      </c>
      <c r="G733" s="11">
        <f t="shared" si="24"/>
        <v>0</v>
      </c>
    </row>
    <row r="734" spans="1:7" x14ac:dyDescent="0.25">
      <c r="A734" s="11" t="s">
        <v>1466</v>
      </c>
      <c r="F734" s="11">
        <f t="shared" si="23"/>
        <v>0</v>
      </c>
      <c r="G734" s="11">
        <f t="shared" si="24"/>
        <v>0</v>
      </c>
    </row>
    <row r="735" spans="1:7" x14ac:dyDescent="0.25">
      <c r="A735" s="11" t="s">
        <v>1467</v>
      </c>
      <c r="B735" s="11">
        <v>221</v>
      </c>
      <c r="C735" s="11">
        <v>362</v>
      </c>
      <c r="F735" s="11">
        <f t="shared" si="23"/>
        <v>583</v>
      </c>
      <c r="G735" s="11">
        <f t="shared" si="24"/>
        <v>0</v>
      </c>
    </row>
    <row r="736" spans="1:7" x14ac:dyDescent="0.25">
      <c r="A736" s="11" t="s">
        <v>1469</v>
      </c>
      <c r="F736" s="11">
        <f t="shared" si="23"/>
        <v>0</v>
      </c>
      <c r="G736" s="11">
        <f t="shared" si="24"/>
        <v>0</v>
      </c>
    </row>
    <row r="737" spans="1:7" x14ac:dyDescent="0.25">
      <c r="A737" s="11" t="s">
        <v>1470</v>
      </c>
      <c r="F737" s="11">
        <f t="shared" si="23"/>
        <v>0</v>
      </c>
      <c r="G737" s="11">
        <f t="shared" si="24"/>
        <v>0</v>
      </c>
    </row>
    <row r="738" spans="1:7" x14ac:dyDescent="0.25">
      <c r="A738" s="11" t="s">
        <v>1471</v>
      </c>
      <c r="F738" s="11">
        <f t="shared" si="23"/>
        <v>0</v>
      </c>
      <c r="G738" s="11">
        <f t="shared" si="24"/>
        <v>0</v>
      </c>
    </row>
    <row r="739" spans="1:7" x14ac:dyDescent="0.25">
      <c r="A739" s="11" t="s">
        <v>1472</v>
      </c>
      <c r="F739" s="11">
        <f t="shared" si="23"/>
        <v>0</v>
      </c>
      <c r="G739" s="11">
        <f t="shared" si="24"/>
        <v>0</v>
      </c>
    </row>
    <row r="740" spans="1:7" x14ac:dyDescent="0.25">
      <c r="A740" s="11" t="s">
        <v>1473</v>
      </c>
      <c r="F740" s="11">
        <f t="shared" si="23"/>
        <v>0</v>
      </c>
      <c r="G740" s="11">
        <f t="shared" si="24"/>
        <v>0</v>
      </c>
    </row>
    <row r="741" spans="1:7" x14ac:dyDescent="0.25">
      <c r="A741" s="11" t="s">
        <v>1475</v>
      </c>
      <c r="F741" s="11">
        <f t="shared" si="23"/>
        <v>0</v>
      </c>
      <c r="G741" s="11">
        <f t="shared" si="24"/>
        <v>0</v>
      </c>
    </row>
    <row r="742" spans="1:7" x14ac:dyDescent="0.25">
      <c r="A742" s="11" t="s">
        <v>1476</v>
      </c>
      <c r="F742" s="11">
        <f t="shared" si="23"/>
        <v>0</v>
      </c>
      <c r="G742" s="11">
        <f t="shared" si="24"/>
        <v>0</v>
      </c>
    </row>
    <row r="743" spans="1:7" x14ac:dyDescent="0.25">
      <c r="A743" s="11" t="s">
        <v>1477</v>
      </c>
      <c r="F743" s="11">
        <f t="shared" si="23"/>
        <v>0</v>
      </c>
      <c r="G743" s="11">
        <f t="shared" si="24"/>
        <v>0</v>
      </c>
    </row>
    <row r="744" spans="1:7" x14ac:dyDescent="0.25">
      <c r="A744" s="11" t="s">
        <v>1478</v>
      </c>
      <c r="F744" s="11">
        <f t="shared" si="23"/>
        <v>0</v>
      </c>
      <c r="G744" s="11">
        <f t="shared" si="24"/>
        <v>0</v>
      </c>
    </row>
    <row r="745" spans="1:7" x14ac:dyDescent="0.25">
      <c r="A745" s="11" t="s">
        <v>1479</v>
      </c>
      <c r="F745" s="11">
        <f t="shared" si="23"/>
        <v>0</v>
      </c>
      <c r="G745" s="11">
        <f t="shared" si="24"/>
        <v>0</v>
      </c>
    </row>
    <row r="746" spans="1:7" x14ac:dyDescent="0.25">
      <c r="A746" s="11" t="s">
        <v>1480</v>
      </c>
      <c r="F746" s="11">
        <f t="shared" si="23"/>
        <v>0</v>
      </c>
      <c r="G746" s="11">
        <f t="shared" si="24"/>
        <v>0</v>
      </c>
    </row>
    <row r="747" spans="1:7" x14ac:dyDescent="0.25">
      <c r="A747" s="11" t="s">
        <v>1481</v>
      </c>
      <c r="F747" s="11">
        <f t="shared" si="23"/>
        <v>0</v>
      </c>
      <c r="G747" s="11">
        <f t="shared" si="24"/>
        <v>0</v>
      </c>
    </row>
    <row r="748" spans="1:7" x14ac:dyDescent="0.25">
      <c r="A748" s="11" t="s">
        <v>1482</v>
      </c>
      <c r="F748" s="11">
        <f t="shared" si="23"/>
        <v>0</v>
      </c>
      <c r="G748" s="11">
        <f t="shared" si="24"/>
        <v>0</v>
      </c>
    </row>
    <row r="749" spans="1:7" x14ac:dyDescent="0.25">
      <c r="A749" s="11" t="s">
        <v>1483</v>
      </c>
      <c r="F749" s="11">
        <f t="shared" si="23"/>
        <v>0</v>
      </c>
      <c r="G749" s="11">
        <f t="shared" si="24"/>
        <v>0</v>
      </c>
    </row>
    <row r="750" spans="1:7" x14ac:dyDescent="0.25">
      <c r="A750" s="11" t="s">
        <v>1484</v>
      </c>
      <c r="F750" s="11">
        <f t="shared" si="23"/>
        <v>0</v>
      </c>
      <c r="G750" s="11">
        <f t="shared" si="24"/>
        <v>0</v>
      </c>
    </row>
    <row r="751" spans="1:7" x14ac:dyDescent="0.25">
      <c r="A751" s="11" t="s">
        <v>1485</v>
      </c>
      <c r="B751" s="11">
        <v>555</v>
      </c>
      <c r="C751" s="11">
        <v>462</v>
      </c>
      <c r="F751" s="11">
        <f t="shared" si="23"/>
        <v>1017</v>
      </c>
      <c r="G751" s="11">
        <f t="shared" si="24"/>
        <v>0</v>
      </c>
    </row>
    <row r="752" spans="1:7" x14ac:dyDescent="0.25">
      <c r="A752" s="11" t="s">
        <v>1486</v>
      </c>
      <c r="F752" s="11">
        <f t="shared" si="23"/>
        <v>0</v>
      </c>
      <c r="G752" s="11">
        <f t="shared" si="24"/>
        <v>0</v>
      </c>
    </row>
    <row r="753" spans="1:7" x14ac:dyDescent="0.25">
      <c r="A753" s="11" t="s">
        <v>1487</v>
      </c>
      <c r="F753" s="11">
        <f t="shared" si="23"/>
        <v>0</v>
      </c>
      <c r="G753" s="11">
        <f t="shared" si="24"/>
        <v>0</v>
      </c>
    </row>
    <row r="754" spans="1:7" x14ac:dyDescent="0.25">
      <c r="A754" s="11" t="s">
        <v>1488</v>
      </c>
      <c r="F754" s="11">
        <f t="shared" si="23"/>
        <v>0</v>
      </c>
      <c r="G754" s="11">
        <f t="shared" si="24"/>
        <v>0</v>
      </c>
    </row>
    <row r="755" spans="1:7" x14ac:dyDescent="0.25">
      <c r="A755" s="11" t="s">
        <v>1490</v>
      </c>
      <c r="F755" s="11">
        <f t="shared" si="23"/>
        <v>0</v>
      </c>
      <c r="G755" s="11">
        <f t="shared" si="24"/>
        <v>0</v>
      </c>
    </row>
    <row r="756" spans="1:7" x14ac:dyDescent="0.25">
      <c r="A756" s="11" t="s">
        <v>1491</v>
      </c>
      <c r="F756" s="11">
        <f t="shared" si="23"/>
        <v>0</v>
      </c>
      <c r="G756" s="11">
        <f t="shared" si="24"/>
        <v>0</v>
      </c>
    </row>
    <row r="757" spans="1:7" x14ac:dyDescent="0.25">
      <c r="A757" s="11" t="s">
        <v>1492</v>
      </c>
      <c r="F757" s="11">
        <f t="shared" si="23"/>
        <v>0</v>
      </c>
      <c r="G757" s="11">
        <f t="shared" si="24"/>
        <v>0</v>
      </c>
    </row>
    <row r="758" spans="1:7" x14ac:dyDescent="0.25">
      <c r="A758" s="11" t="s">
        <v>1493</v>
      </c>
      <c r="F758" s="11">
        <f t="shared" si="23"/>
        <v>0</v>
      </c>
      <c r="G758" s="11">
        <f t="shared" si="24"/>
        <v>0</v>
      </c>
    </row>
    <row r="759" spans="1:7" x14ac:dyDescent="0.25">
      <c r="A759" s="11" t="s">
        <v>1494</v>
      </c>
      <c r="F759" s="11">
        <f t="shared" si="23"/>
        <v>0</v>
      </c>
      <c r="G759" s="11">
        <f t="shared" si="24"/>
        <v>0</v>
      </c>
    </row>
    <row r="760" spans="1:7" x14ac:dyDescent="0.25">
      <c r="A760" s="11" t="s">
        <v>1495</v>
      </c>
      <c r="F760" s="11">
        <f t="shared" si="23"/>
        <v>0</v>
      </c>
      <c r="G760" s="11">
        <f t="shared" si="24"/>
        <v>0</v>
      </c>
    </row>
    <row r="761" spans="1:7" x14ac:dyDescent="0.25">
      <c r="A761" s="11" t="s">
        <v>1496</v>
      </c>
      <c r="F761" s="11">
        <f t="shared" si="23"/>
        <v>0</v>
      </c>
      <c r="G761" s="11">
        <f t="shared" si="24"/>
        <v>0</v>
      </c>
    </row>
    <row r="762" spans="1:7" x14ac:dyDescent="0.25">
      <c r="A762" s="11" t="s">
        <v>1498</v>
      </c>
      <c r="F762" s="11">
        <f t="shared" si="23"/>
        <v>0</v>
      </c>
      <c r="G762" s="11">
        <f t="shared" si="24"/>
        <v>0</v>
      </c>
    </row>
    <row r="763" spans="1:7" x14ac:dyDescent="0.25">
      <c r="A763" s="11" t="s">
        <v>1499</v>
      </c>
      <c r="F763" s="11">
        <f t="shared" si="23"/>
        <v>0</v>
      </c>
      <c r="G763" s="11">
        <f t="shared" si="24"/>
        <v>0</v>
      </c>
    </row>
    <row r="764" spans="1:7" x14ac:dyDescent="0.25">
      <c r="A764" s="11" t="s">
        <v>1500</v>
      </c>
      <c r="F764" s="11">
        <f t="shared" ref="F764:F827" si="25">B764+C764</f>
        <v>0</v>
      </c>
      <c r="G764" s="11">
        <f t="shared" ref="G764:G827" si="26">D764+E764</f>
        <v>0</v>
      </c>
    </row>
    <row r="765" spans="1:7" x14ac:dyDescent="0.25">
      <c r="A765" s="11" t="s">
        <v>1501</v>
      </c>
      <c r="F765" s="11">
        <f t="shared" si="25"/>
        <v>0</v>
      </c>
      <c r="G765" s="11">
        <f t="shared" si="26"/>
        <v>0</v>
      </c>
    </row>
    <row r="766" spans="1:7" x14ac:dyDescent="0.25">
      <c r="A766" s="11" t="s">
        <v>1502</v>
      </c>
      <c r="F766" s="11">
        <f t="shared" si="25"/>
        <v>0</v>
      </c>
      <c r="G766" s="11">
        <f t="shared" si="26"/>
        <v>0</v>
      </c>
    </row>
    <row r="767" spans="1:7" x14ac:dyDescent="0.25">
      <c r="A767" s="11" t="s">
        <v>1503</v>
      </c>
      <c r="F767" s="11">
        <f t="shared" si="25"/>
        <v>0</v>
      </c>
      <c r="G767" s="11">
        <f t="shared" si="26"/>
        <v>0</v>
      </c>
    </row>
    <row r="768" spans="1:7" x14ac:dyDescent="0.25">
      <c r="A768" s="11" t="s">
        <v>1504</v>
      </c>
      <c r="F768" s="11">
        <f t="shared" si="25"/>
        <v>0</v>
      </c>
      <c r="G768" s="11">
        <f t="shared" si="26"/>
        <v>0</v>
      </c>
    </row>
    <row r="769" spans="1:7" x14ac:dyDescent="0.25">
      <c r="A769" s="11" t="s">
        <v>1505</v>
      </c>
      <c r="B769" s="11">
        <v>82</v>
      </c>
      <c r="C769" s="11">
        <v>242</v>
      </c>
      <c r="F769" s="11">
        <f t="shared" si="25"/>
        <v>324</v>
      </c>
      <c r="G769" s="11">
        <f t="shared" si="26"/>
        <v>0</v>
      </c>
    </row>
    <row r="770" spans="1:7" x14ac:dyDescent="0.25">
      <c r="A770" s="11" t="s">
        <v>1507</v>
      </c>
      <c r="B770" s="11">
        <v>1193</v>
      </c>
      <c r="C770" s="11">
        <v>795</v>
      </c>
      <c r="F770" s="11">
        <f t="shared" si="25"/>
        <v>1988</v>
      </c>
      <c r="G770" s="11">
        <f t="shared" si="26"/>
        <v>0</v>
      </c>
    </row>
    <row r="771" spans="1:7" x14ac:dyDescent="0.25">
      <c r="A771" s="11" t="s">
        <v>1508</v>
      </c>
      <c r="F771" s="11">
        <f t="shared" si="25"/>
        <v>0</v>
      </c>
      <c r="G771" s="11">
        <f t="shared" si="26"/>
        <v>0</v>
      </c>
    </row>
    <row r="772" spans="1:7" x14ac:dyDescent="0.25">
      <c r="A772" s="11" t="s">
        <v>1509</v>
      </c>
      <c r="F772" s="11">
        <f t="shared" si="25"/>
        <v>0</v>
      </c>
      <c r="G772" s="11">
        <f t="shared" si="26"/>
        <v>0</v>
      </c>
    </row>
    <row r="773" spans="1:7" x14ac:dyDescent="0.25">
      <c r="A773" s="11" t="s">
        <v>1510</v>
      </c>
      <c r="B773" s="11">
        <v>515</v>
      </c>
      <c r="C773" s="11">
        <v>435</v>
      </c>
      <c r="F773" s="11">
        <f t="shared" si="25"/>
        <v>950</v>
      </c>
      <c r="G773" s="11">
        <f t="shared" si="26"/>
        <v>0</v>
      </c>
    </row>
    <row r="774" spans="1:7" x14ac:dyDescent="0.25">
      <c r="A774" s="11" t="s">
        <v>1511</v>
      </c>
      <c r="F774" s="11">
        <f t="shared" si="25"/>
        <v>0</v>
      </c>
      <c r="G774" s="11">
        <f t="shared" si="26"/>
        <v>0</v>
      </c>
    </row>
    <row r="775" spans="1:7" x14ac:dyDescent="0.25">
      <c r="A775" s="11" t="s">
        <v>1512</v>
      </c>
      <c r="F775" s="11">
        <f t="shared" si="25"/>
        <v>0</v>
      </c>
      <c r="G775" s="11">
        <f t="shared" si="26"/>
        <v>0</v>
      </c>
    </row>
    <row r="776" spans="1:7" x14ac:dyDescent="0.25">
      <c r="A776" s="11" t="s">
        <v>1515</v>
      </c>
      <c r="F776" s="11">
        <f t="shared" si="25"/>
        <v>0</v>
      </c>
      <c r="G776" s="11">
        <f t="shared" si="26"/>
        <v>0</v>
      </c>
    </row>
    <row r="777" spans="1:7" x14ac:dyDescent="0.25">
      <c r="A777" s="11" t="s">
        <v>1516</v>
      </c>
      <c r="F777" s="11">
        <f t="shared" si="25"/>
        <v>0</v>
      </c>
      <c r="G777" s="11">
        <f t="shared" si="26"/>
        <v>0</v>
      </c>
    </row>
    <row r="778" spans="1:7" x14ac:dyDescent="0.25">
      <c r="A778" s="11" t="s">
        <v>1517</v>
      </c>
      <c r="F778" s="11">
        <f t="shared" si="25"/>
        <v>0</v>
      </c>
      <c r="G778" s="11">
        <f t="shared" si="26"/>
        <v>0</v>
      </c>
    </row>
    <row r="779" spans="1:7" x14ac:dyDescent="0.25">
      <c r="A779" s="11" t="s">
        <v>1518</v>
      </c>
      <c r="F779" s="11">
        <f t="shared" si="25"/>
        <v>0</v>
      </c>
      <c r="G779" s="11">
        <f t="shared" si="26"/>
        <v>0</v>
      </c>
    </row>
    <row r="780" spans="1:7" x14ac:dyDescent="0.25">
      <c r="A780" s="11" t="s">
        <v>1519</v>
      </c>
      <c r="B780" s="11">
        <v>553</v>
      </c>
      <c r="C780" s="11">
        <v>449</v>
      </c>
      <c r="F780" s="11">
        <f t="shared" si="25"/>
        <v>1002</v>
      </c>
      <c r="G780" s="11">
        <f t="shared" si="26"/>
        <v>0</v>
      </c>
    </row>
    <row r="781" spans="1:7" x14ac:dyDescent="0.25">
      <c r="A781" s="11" t="s">
        <v>1520</v>
      </c>
      <c r="F781" s="11">
        <f t="shared" si="25"/>
        <v>0</v>
      </c>
      <c r="G781" s="11">
        <f t="shared" si="26"/>
        <v>0</v>
      </c>
    </row>
    <row r="782" spans="1:7" x14ac:dyDescent="0.25">
      <c r="A782" s="11" t="s">
        <v>1521</v>
      </c>
      <c r="B782" s="11">
        <v>981</v>
      </c>
      <c r="C782" s="11">
        <v>734</v>
      </c>
      <c r="F782" s="11">
        <f t="shared" si="25"/>
        <v>1715</v>
      </c>
      <c r="G782" s="11">
        <f t="shared" si="26"/>
        <v>0</v>
      </c>
    </row>
    <row r="783" spans="1:7" x14ac:dyDescent="0.25">
      <c r="A783" s="11" t="s">
        <v>1522</v>
      </c>
      <c r="F783" s="11">
        <f t="shared" si="25"/>
        <v>0</v>
      </c>
      <c r="G783" s="11">
        <f t="shared" si="26"/>
        <v>0</v>
      </c>
    </row>
    <row r="784" spans="1:7" x14ac:dyDescent="0.25">
      <c r="A784" s="11" t="s">
        <v>1523</v>
      </c>
      <c r="F784" s="11">
        <f t="shared" si="25"/>
        <v>0</v>
      </c>
      <c r="G784" s="11">
        <f t="shared" si="26"/>
        <v>0</v>
      </c>
    </row>
    <row r="785" spans="1:7" x14ac:dyDescent="0.25">
      <c r="A785" s="11" t="s">
        <v>1524</v>
      </c>
      <c r="F785" s="11">
        <f t="shared" si="25"/>
        <v>0</v>
      </c>
      <c r="G785" s="11">
        <f t="shared" si="26"/>
        <v>0</v>
      </c>
    </row>
    <row r="786" spans="1:7" x14ac:dyDescent="0.25">
      <c r="A786" s="11" t="s">
        <v>1525</v>
      </c>
      <c r="F786" s="11">
        <f t="shared" si="25"/>
        <v>0</v>
      </c>
      <c r="G786" s="11">
        <f t="shared" si="26"/>
        <v>0</v>
      </c>
    </row>
    <row r="787" spans="1:7" x14ac:dyDescent="0.25">
      <c r="A787" s="11" t="s">
        <v>1526</v>
      </c>
      <c r="F787" s="11">
        <f t="shared" si="25"/>
        <v>0</v>
      </c>
      <c r="G787" s="11">
        <f t="shared" si="26"/>
        <v>0</v>
      </c>
    </row>
    <row r="788" spans="1:7" x14ac:dyDescent="0.25">
      <c r="A788" s="11" t="s">
        <v>1527</v>
      </c>
      <c r="F788" s="11">
        <f t="shared" si="25"/>
        <v>0</v>
      </c>
      <c r="G788" s="11">
        <f t="shared" si="26"/>
        <v>0</v>
      </c>
    </row>
    <row r="789" spans="1:7" x14ac:dyDescent="0.25">
      <c r="A789" s="11" t="s">
        <v>1528</v>
      </c>
      <c r="B789" s="11">
        <v>3027</v>
      </c>
      <c r="C789" s="11">
        <v>2464</v>
      </c>
      <c r="F789" s="11">
        <f t="shared" si="25"/>
        <v>5491</v>
      </c>
      <c r="G789" s="11">
        <f t="shared" si="26"/>
        <v>0</v>
      </c>
    </row>
    <row r="790" spans="1:7" x14ac:dyDescent="0.25">
      <c r="A790" s="11" t="s">
        <v>1529</v>
      </c>
      <c r="F790" s="11">
        <f t="shared" si="25"/>
        <v>0</v>
      </c>
      <c r="G790" s="11">
        <f t="shared" si="26"/>
        <v>0</v>
      </c>
    </row>
    <row r="791" spans="1:7" x14ac:dyDescent="0.25">
      <c r="A791" s="11" t="s">
        <v>1530</v>
      </c>
      <c r="F791" s="11">
        <f t="shared" si="25"/>
        <v>0</v>
      </c>
      <c r="G791" s="11">
        <f t="shared" si="26"/>
        <v>0</v>
      </c>
    </row>
    <row r="792" spans="1:7" x14ac:dyDescent="0.25">
      <c r="A792" s="11" t="s">
        <v>1531</v>
      </c>
      <c r="F792" s="11">
        <f t="shared" si="25"/>
        <v>0</v>
      </c>
      <c r="G792" s="11">
        <f t="shared" si="26"/>
        <v>0</v>
      </c>
    </row>
    <row r="793" spans="1:7" x14ac:dyDescent="0.25">
      <c r="A793" s="11" t="s">
        <v>1533</v>
      </c>
      <c r="F793" s="11">
        <f t="shared" si="25"/>
        <v>0</v>
      </c>
      <c r="G793" s="11">
        <f t="shared" si="26"/>
        <v>0</v>
      </c>
    </row>
    <row r="794" spans="1:7" x14ac:dyDescent="0.25">
      <c r="A794" s="11" t="s">
        <v>1534</v>
      </c>
      <c r="F794" s="11">
        <f t="shared" si="25"/>
        <v>0</v>
      </c>
      <c r="G794" s="11">
        <f t="shared" si="26"/>
        <v>0</v>
      </c>
    </row>
    <row r="795" spans="1:7" x14ac:dyDescent="0.25">
      <c r="A795" s="11" t="s">
        <v>1535</v>
      </c>
      <c r="F795" s="11">
        <f t="shared" si="25"/>
        <v>0</v>
      </c>
      <c r="G795" s="11">
        <f t="shared" si="26"/>
        <v>0</v>
      </c>
    </row>
    <row r="796" spans="1:7" x14ac:dyDescent="0.25">
      <c r="A796" s="11" t="s">
        <v>1536</v>
      </c>
      <c r="F796" s="11">
        <f t="shared" si="25"/>
        <v>0</v>
      </c>
      <c r="G796" s="11">
        <f t="shared" si="26"/>
        <v>0</v>
      </c>
    </row>
    <row r="797" spans="1:7" x14ac:dyDescent="0.25">
      <c r="A797" s="11" t="s">
        <v>1537</v>
      </c>
      <c r="F797" s="11">
        <f t="shared" si="25"/>
        <v>0</v>
      </c>
      <c r="G797" s="11">
        <f t="shared" si="26"/>
        <v>0</v>
      </c>
    </row>
    <row r="798" spans="1:7" x14ac:dyDescent="0.25">
      <c r="A798" s="11" t="s">
        <v>1538</v>
      </c>
      <c r="F798" s="11">
        <f t="shared" si="25"/>
        <v>0</v>
      </c>
      <c r="G798" s="11">
        <f t="shared" si="26"/>
        <v>0</v>
      </c>
    </row>
    <row r="799" spans="1:7" x14ac:dyDescent="0.25">
      <c r="A799" s="11" t="s">
        <v>1540</v>
      </c>
      <c r="F799" s="11">
        <f t="shared" si="25"/>
        <v>0</v>
      </c>
      <c r="G799" s="11">
        <f t="shared" si="26"/>
        <v>0</v>
      </c>
    </row>
    <row r="800" spans="1:7" x14ac:dyDescent="0.25">
      <c r="A800" s="11" t="s">
        <v>1541</v>
      </c>
      <c r="F800" s="11">
        <f t="shared" si="25"/>
        <v>0</v>
      </c>
      <c r="G800" s="11">
        <f t="shared" si="26"/>
        <v>0</v>
      </c>
    </row>
    <row r="801" spans="1:7" x14ac:dyDescent="0.25">
      <c r="A801" s="11" t="s">
        <v>1542</v>
      </c>
      <c r="F801" s="11">
        <f t="shared" si="25"/>
        <v>0</v>
      </c>
      <c r="G801" s="11">
        <f t="shared" si="26"/>
        <v>0</v>
      </c>
    </row>
    <row r="802" spans="1:7" x14ac:dyDescent="0.25">
      <c r="A802" s="11" t="s">
        <v>1543</v>
      </c>
      <c r="F802" s="11">
        <f t="shared" si="25"/>
        <v>0</v>
      </c>
      <c r="G802" s="11">
        <f t="shared" si="26"/>
        <v>0</v>
      </c>
    </row>
    <row r="803" spans="1:7" x14ac:dyDescent="0.25">
      <c r="A803" s="11" t="s">
        <v>1544</v>
      </c>
      <c r="F803" s="11">
        <f t="shared" si="25"/>
        <v>0</v>
      </c>
      <c r="G803" s="11">
        <f t="shared" si="26"/>
        <v>0</v>
      </c>
    </row>
    <row r="804" spans="1:7" x14ac:dyDescent="0.25">
      <c r="A804" s="11" t="s">
        <v>1546</v>
      </c>
      <c r="F804" s="11">
        <f t="shared" si="25"/>
        <v>0</v>
      </c>
      <c r="G804" s="11">
        <f t="shared" si="26"/>
        <v>0</v>
      </c>
    </row>
    <row r="805" spans="1:7" x14ac:dyDescent="0.25">
      <c r="A805" s="11" t="s">
        <v>1547</v>
      </c>
      <c r="F805" s="11">
        <f t="shared" si="25"/>
        <v>0</v>
      </c>
      <c r="G805" s="11">
        <f t="shared" si="26"/>
        <v>0</v>
      </c>
    </row>
    <row r="806" spans="1:7" x14ac:dyDescent="0.25">
      <c r="A806" s="11" t="s">
        <v>1548</v>
      </c>
      <c r="F806" s="11">
        <f t="shared" si="25"/>
        <v>0</v>
      </c>
      <c r="G806" s="11">
        <f t="shared" si="26"/>
        <v>0</v>
      </c>
    </row>
    <row r="807" spans="1:7" x14ac:dyDescent="0.25">
      <c r="A807" s="11" t="s">
        <v>1549</v>
      </c>
      <c r="B807" s="11">
        <v>213</v>
      </c>
      <c r="C807" s="11">
        <v>543</v>
      </c>
      <c r="F807" s="11">
        <f t="shared" si="25"/>
        <v>756</v>
      </c>
      <c r="G807" s="11">
        <f t="shared" si="26"/>
        <v>0</v>
      </c>
    </row>
    <row r="808" spans="1:7" x14ac:dyDescent="0.25">
      <c r="A808" s="11" t="s">
        <v>1550</v>
      </c>
      <c r="F808" s="11">
        <f t="shared" si="25"/>
        <v>0</v>
      </c>
      <c r="G808" s="11">
        <f t="shared" si="26"/>
        <v>0</v>
      </c>
    </row>
    <row r="809" spans="1:7" x14ac:dyDescent="0.25">
      <c r="A809" s="11" t="s">
        <v>1552</v>
      </c>
      <c r="F809" s="11">
        <f t="shared" si="25"/>
        <v>0</v>
      </c>
      <c r="G809" s="11">
        <f t="shared" si="26"/>
        <v>0</v>
      </c>
    </row>
    <row r="810" spans="1:7" x14ac:dyDescent="0.25">
      <c r="A810" s="11" t="s">
        <v>1553</v>
      </c>
      <c r="F810" s="11">
        <f t="shared" si="25"/>
        <v>0</v>
      </c>
      <c r="G810" s="11">
        <f t="shared" si="26"/>
        <v>0</v>
      </c>
    </row>
    <row r="811" spans="1:7" x14ac:dyDescent="0.25">
      <c r="A811" s="11" t="s">
        <v>1554</v>
      </c>
      <c r="F811" s="11">
        <f t="shared" si="25"/>
        <v>0</v>
      </c>
      <c r="G811" s="11">
        <f t="shared" si="26"/>
        <v>0</v>
      </c>
    </row>
    <row r="812" spans="1:7" x14ac:dyDescent="0.25">
      <c r="A812" s="11" t="s">
        <v>1555</v>
      </c>
      <c r="F812" s="11">
        <f t="shared" si="25"/>
        <v>0</v>
      </c>
      <c r="G812" s="11">
        <f t="shared" si="26"/>
        <v>0</v>
      </c>
    </row>
    <row r="813" spans="1:7" x14ac:dyDescent="0.25">
      <c r="A813" s="11" t="s">
        <v>1557</v>
      </c>
      <c r="F813" s="11">
        <f t="shared" si="25"/>
        <v>0</v>
      </c>
      <c r="G813" s="11">
        <f t="shared" si="26"/>
        <v>0</v>
      </c>
    </row>
    <row r="814" spans="1:7" x14ac:dyDescent="0.25">
      <c r="A814" s="11" t="s">
        <v>1558</v>
      </c>
      <c r="B814" s="11">
        <v>1670</v>
      </c>
      <c r="C814" s="11">
        <v>969</v>
      </c>
      <c r="F814" s="11">
        <f t="shared" si="25"/>
        <v>2639</v>
      </c>
      <c r="G814" s="11">
        <f t="shared" si="26"/>
        <v>0</v>
      </c>
    </row>
    <row r="815" spans="1:7" x14ac:dyDescent="0.25">
      <c r="A815" s="11" t="s">
        <v>1559</v>
      </c>
      <c r="F815" s="11">
        <f t="shared" si="25"/>
        <v>0</v>
      </c>
      <c r="G815" s="11">
        <f t="shared" si="26"/>
        <v>0</v>
      </c>
    </row>
    <row r="816" spans="1:7" x14ac:dyDescent="0.25">
      <c r="A816" s="11" t="s">
        <v>1560</v>
      </c>
      <c r="F816" s="11">
        <f t="shared" si="25"/>
        <v>0</v>
      </c>
      <c r="G816" s="11">
        <f t="shared" si="26"/>
        <v>0</v>
      </c>
    </row>
    <row r="817" spans="1:7" x14ac:dyDescent="0.25">
      <c r="A817" s="11" t="s">
        <v>1561</v>
      </c>
      <c r="F817" s="11">
        <f t="shared" si="25"/>
        <v>0</v>
      </c>
      <c r="G817" s="11">
        <f t="shared" si="26"/>
        <v>0</v>
      </c>
    </row>
    <row r="818" spans="1:7" x14ac:dyDescent="0.25">
      <c r="A818" s="11" t="s">
        <v>1562</v>
      </c>
      <c r="F818" s="11">
        <f t="shared" si="25"/>
        <v>0</v>
      </c>
      <c r="G818" s="11">
        <f t="shared" si="26"/>
        <v>0</v>
      </c>
    </row>
    <row r="819" spans="1:7" x14ac:dyDescent="0.25">
      <c r="A819" s="11" t="s">
        <v>1563</v>
      </c>
      <c r="F819" s="11">
        <f t="shared" si="25"/>
        <v>0</v>
      </c>
      <c r="G819" s="11">
        <f t="shared" si="26"/>
        <v>0</v>
      </c>
    </row>
    <row r="820" spans="1:7" x14ac:dyDescent="0.25">
      <c r="A820" s="11" t="s">
        <v>1564</v>
      </c>
      <c r="F820" s="11">
        <f t="shared" si="25"/>
        <v>0</v>
      </c>
      <c r="G820" s="11">
        <f t="shared" si="26"/>
        <v>0</v>
      </c>
    </row>
    <row r="821" spans="1:7" x14ac:dyDescent="0.25">
      <c r="A821" s="11" t="s">
        <v>1566</v>
      </c>
      <c r="F821" s="11">
        <f t="shared" si="25"/>
        <v>0</v>
      </c>
      <c r="G821" s="11">
        <f t="shared" si="26"/>
        <v>0</v>
      </c>
    </row>
    <row r="822" spans="1:7" x14ac:dyDescent="0.25">
      <c r="A822" s="11" t="s">
        <v>1567</v>
      </c>
      <c r="B822" s="11">
        <v>249</v>
      </c>
      <c r="C822" s="11">
        <v>299</v>
      </c>
      <c r="F822" s="11">
        <f t="shared" si="25"/>
        <v>548</v>
      </c>
      <c r="G822" s="11">
        <f t="shared" si="26"/>
        <v>0</v>
      </c>
    </row>
    <row r="823" spans="1:7" x14ac:dyDescent="0.25">
      <c r="A823" s="11" t="s">
        <v>1568</v>
      </c>
      <c r="F823" s="11">
        <f t="shared" si="25"/>
        <v>0</v>
      </c>
      <c r="G823" s="11">
        <f t="shared" si="26"/>
        <v>0</v>
      </c>
    </row>
    <row r="824" spans="1:7" x14ac:dyDescent="0.25">
      <c r="A824" s="11" t="s">
        <v>1570</v>
      </c>
      <c r="F824" s="11">
        <f t="shared" si="25"/>
        <v>0</v>
      </c>
      <c r="G824" s="11">
        <f t="shared" si="26"/>
        <v>0</v>
      </c>
    </row>
    <row r="825" spans="1:7" x14ac:dyDescent="0.25">
      <c r="A825" s="11" t="s">
        <v>1571</v>
      </c>
      <c r="F825" s="11">
        <f t="shared" si="25"/>
        <v>0</v>
      </c>
      <c r="G825" s="11">
        <f t="shared" si="26"/>
        <v>0</v>
      </c>
    </row>
    <row r="826" spans="1:7" x14ac:dyDescent="0.25">
      <c r="A826" s="11" t="s">
        <v>1572</v>
      </c>
      <c r="F826" s="11">
        <f t="shared" si="25"/>
        <v>0</v>
      </c>
      <c r="G826" s="11">
        <f t="shared" si="26"/>
        <v>0</v>
      </c>
    </row>
    <row r="827" spans="1:7" x14ac:dyDescent="0.25">
      <c r="A827" s="11" t="s">
        <v>1573</v>
      </c>
      <c r="F827" s="11">
        <f t="shared" si="25"/>
        <v>0</v>
      </c>
      <c r="G827" s="11">
        <f t="shared" si="26"/>
        <v>0</v>
      </c>
    </row>
    <row r="828" spans="1:7" x14ac:dyDescent="0.25">
      <c r="A828" s="11" t="s">
        <v>1574</v>
      </c>
      <c r="F828" s="11">
        <f t="shared" ref="F828:F879" si="27">B828+C828</f>
        <v>0</v>
      </c>
      <c r="G828" s="11">
        <f t="shared" ref="G828:G879" si="28">D828+E828</f>
        <v>0</v>
      </c>
    </row>
    <row r="829" spans="1:7" x14ac:dyDescent="0.25">
      <c r="A829" s="11" t="s">
        <v>1575</v>
      </c>
      <c r="F829" s="11">
        <f t="shared" si="27"/>
        <v>0</v>
      </c>
      <c r="G829" s="11">
        <f t="shared" si="28"/>
        <v>0</v>
      </c>
    </row>
    <row r="830" spans="1:7" x14ac:dyDescent="0.25">
      <c r="A830" s="11" t="s">
        <v>1576</v>
      </c>
      <c r="F830" s="11">
        <f t="shared" si="27"/>
        <v>0</v>
      </c>
      <c r="G830" s="11">
        <f t="shared" si="28"/>
        <v>0</v>
      </c>
    </row>
    <row r="831" spans="1:7" x14ac:dyDescent="0.25">
      <c r="A831" s="11" t="s">
        <v>1577</v>
      </c>
      <c r="F831" s="11">
        <f t="shared" si="27"/>
        <v>0</v>
      </c>
      <c r="G831" s="11">
        <f t="shared" si="28"/>
        <v>0</v>
      </c>
    </row>
    <row r="832" spans="1:7" x14ac:dyDescent="0.25">
      <c r="A832" s="11" t="s">
        <v>1578</v>
      </c>
      <c r="F832" s="11">
        <f t="shared" si="27"/>
        <v>0</v>
      </c>
      <c r="G832" s="11">
        <f t="shared" si="28"/>
        <v>0</v>
      </c>
    </row>
    <row r="833" spans="1:7" x14ac:dyDescent="0.25">
      <c r="A833" s="11" t="s">
        <v>1579</v>
      </c>
      <c r="F833" s="11">
        <f t="shared" si="27"/>
        <v>0</v>
      </c>
      <c r="G833" s="11">
        <f t="shared" si="28"/>
        <v>0</v>
      </c>
    </row>
    <row r="834" spans="1:7" x14ac:dyDescent="0.25">
      <c r="A834" s="11" t="s">
        <v>1580</v>
      </c>
      <c r="F834" s="11">
        <f t="shared" si="27"/>
        <v>0</v>
      </c>
      <c r="G834" s="11">
        <f t="shared" si="28"/>
        <v>0</v>
      </c>
    </row>
    <row r="835" spans="1:7" x14ac:dyDescent="0.25">
      <c r="A835" s="11" t="s">
        <v>1581</v>
      </c>
      <c r="F835" s="11">
        <f t="shared" si="27"/>
        <v>0</v>
      </c>
      <c r="G835" s="11">
        <f t="shared" si="28"/>
        <v>0</v>
      </c>
    </row>
    <row r="836" spans="1:7" x14ac:dyDescent="0.25">
      <c r="A836" s="11" t="s">
        <v>1583</v>
      </c>
      <c r="F836" s="11">
        <f t="shared" si="27"/>
        <v>0</v>
      </c>
      <c r="G836" s="11">
        <f t="shared" si="28"/>
        <v>0</v>
      </c>
    </row>
    <row r="837" spans="1:7" x14ac:dyDescent="0.25">
      <c r="A837" s="11" t="s">
        <v>1585</v>
      </c>
      <c r="F837" s="11">
        <f t="shared" si="27"/>
        <v>0</v>
      </c>
      <c r="G837" s="11">
        <f t="shared" si="28"/>
        <v>0</v>
      </c>
    </row>
    <row r="838" spans="1:7" x14ac:dyDescent="0.25">
      <c r="A838" s="11" t="s">
        <v>1586</v>
      </c>
      <c r="F838" s="11">
        <f t="shared" si="27"/>
        <v>0</v>
      </c>
      <c r="G838" s="11">
        <f t="shared" si="28"/>
        <v>0</v>
      </c>
    </row>
    <row r="839" spans="1:7" x14ac:dyDescent="0.25">
      <c r="A839" s="11" t="s">
        <v>1587</v>
      </c>
      <c r="F839" s="11">
        <f t="shared" si="27"/>
        <v>0</v>
      </c>
      <c r="G839" s="11">
        <f t="shared" si="28"/>
        <v>0</v>
      </c>
    </row>
    <row r="840" spans="1:7" x14ac:dyDescent="0.25">
      <c r="A840" s="11" t="s">
        <v>1588</v>
      </c>
      <c r="F840" s="11">
        <f t="shared" si="27"/>
        <v>0</v>
      </c>
      <c r="G840" s="11">
        <f t="shared" si="28"/>
        <v>0</v>
      </c>
    </row>
    <row r="841" spans="1:7" x14ac:dyDescent="0.25">
      <c r="A841" s="11" t="s">
        <v>1589</v>
      </c>
      <c r="F841" s="11">
        <f t="shared" si="27"/>
        <v>0</v>
      </c>
      <c r="G841" s="11">
        <f t="shared" si="28"/>
        <v>0</v>
      </c>
    </row>
    <row r="842" spans="1:7" x14ac:dyDescent="0.25">
      <c r="A842" s="11" t="s">
        <v>1590</v>
      </c>
      <c r="F842" s="11">
        <f t="shared" si="27"/>
        <v>0</v>
      </c>
      <c r="G842" s="11">
        <f t="shared" si="28"/>
        <v>0</v>
      </c>
    </row>
    <row r="843" spans="1:7" x14ac:dyDescent="0.25">
      <c r="A843" s="11" t="s">
        <v>1591</v>
      </c>
      <c r="F843" s="11">
        <f t="shared" si="27"/>
        <v>0</v>
      </c>
      <c r="G843" s="11">
        <f t="shared" si="28"/>
        <v>0</v>
      </c>
    </row>
    <row r="844" spans="1:7" x14ac:dyDescent="0.25">
      <c r="A844" s="11" t="s">
        <v>1594</v>
      </c>
      <c r="F844" s="11">
        <f t="shared" si="27"/>
        <v>0</v>
      </c>
      <c r="G844" s="11">
        <f t="shared" si="28"/>
        <v>0</v>
      </c>
    </row>
    <row r="845" spans="1:7" x14ac:dyDescent="0.25">
      <c r="A845" s="11" t="s">
        <v>1595</v>
      </c>
      <c r="F845" s="11">
        <f t="shared" si="27"/>
        <v>0</v>
      </c>
      <c r="G845" s="11">
        <f t="shared" si="28"/>
        <v>0</v>
      </c>
    </row>
    <row r="846" spans="1:7" x14ac:dyDescent="0.25">
      <c r="A846" s="11" t="s">
        <v>1596</v>
      </c>
      <c r="F846" s="11">
        <f t="shared" si="27"/>
        <v>0</v>
      </c>
      <c r="G846" s="11">
        <f t="shared" si="28"/>
        <v>0</v>
      </c>
    </row>
    <row r="847" spans="1:7" x14ac:dyDescent="0.25">
      <c r="A847" s="11" t="s">
        <v>1597</v>
      </c>
      <c r="F847" s="11">
        <f t="shared" si="27"/>
        <v>0</v>
      </c>
      <c r="G847" s="11">
        <f t="shared" si="28"/>
        <v>0</v>
      </c>
    </row>
    <row r="848" spans="1:7" x14ac:dyDescent="0.25">
      <c r="A848" s="11" t="s">
        <v>1598</v>
      </c>
      <c r="F848" s="11">
        <f t="shared" si="27"/>
        <v>0</v>
      </c>
      <c r="G848" s="11">
        <f t="shared" si="28"/>
        <v>0</v>
      </c>
    </row>
    <row r="849" spans="1:7" x14ac:dyDescent="0.25">
      <c r="A849" s="11" t="s">
        <v>1599</v>
      </c>
      <c r="F849" s="11">
        <f t="shared" si="27"/>
        <v>0</v>
      </c>
      <c r="G849" s="11">
        <f t="shared" si="28"/>
        <v>0</v>
      </c>
    </row>
    <row r="850" spans="1:7" x14ac:dyDescent="0.25">
      <c r="A850" s="11" t="s">
        <v>1600</v>
      </c>
      <c r="F850" s="11">
        <f t="shared" si="27"/>
        <v>0</v>
      </c>
      <c r="G850" s="11">
        <f t="shared" si="28"/>
        <v>0</v>
      </c>
    </row>
    <row r="851" spans="1:7" x14ac:dyDescent="0.25">
      <c r="A851" s="11" t="s">
        <v>1601</v>
      </c>
      <c r="F851" s="11">
        <f t="shared" si="27"/>
        <v>0</v>
      </c>
      <c r="G851" s="11">
        <f t="shared" si="28"/>
        <v>0</v>
      </c>
    </row>
    <row r="852" spans="1:7" x14ac:dyDescent="0.25">
      <c r="A852" s="11" t="s">
        <v>1602</v>
      </c>
      <c r="F852" s="11">
        <f t="shared" si="27"/>
        <v>0</v>
      </c>
      <c r="G852" s="11">
        <f t="shared" si="28"/>
        <v>0</v>
      </c>
    </row>
    <row r="853" spans="1:7" x14ac:dyDescent="0.25">
      <c r="A853" s="11" t="s">
        <v>1603</v>
      </c>
      <c r="F853" s="11">
        <f t="shared" si="27"/>
        <v>0</v>
      </c>
      <c r="G853" s="11">
        <f t="shared" si="28"/>
        <v>0</v>
      </c>
    </row>
    <row r="854" spans="1:7" x14ac:dyDescent="0.25">
      <c r="A854" s="11" t="s">
        <v>1605</v>
      </c>
      <c r="F854" s="11">
        <f t="shared" si="27"/>
        <v>0</v>
      </c>
      <c r="G854" s="11">
        <f t="shared" si="28"/>
        <v>0</v>
      </c>
    </row>
    <row r="855" spans="1:7" x14ac:dyDescent="0.25">
      <c r="A855" s="11" t="s">
        <v>1606</v>
      </c>
      <c r="F855" s="11">
        <f t="shared" si="27"/>
        <v>0</v>
      </c>
      <c r="G855" s="11">
        <f t="shared" si="28"/>
        <v>0</v>
      </c>
    </row>
    <row r="856" spans="1:7" x14ac:dyDescent="0.25">
      <c r="A856" s="11" t="s">
        <v>1607</v>
      </c>
      <c r="F856" s="11">
        <f t="shared" si="27"/>
        <v>0</v>
      </c>
      <c r="G856" s="11">
        <f t="shared" si="28"/>
        <v>0</v>
      </c>
    </row>
    <row r="857" spans="1:7" x14ac:dyDescent="0.25">
      <c r="A857" s="11" t="s">
        <v>1608</v>
      </c>
      <c r="F857" s="11">
        <f t="shared" si="27"/>
        <v>0</v>
      </c>
      <c r="G857" s="11">
        <f t="shared" si="28"/>
        <v>0</v>
      </c>
    </row>
    <row r="858" spans="1:7" x14ac:dyDescent="0.25">
      <c r="A858" s="11" t="s">
        <v>1609</v>
      </c>
      <c r="F858" s="11">
        <f t="shared" si="27"/>
        <v>0</v>
      </c>
      <c r="G858" s="11">
        <f t="shared" si="28"/>
        <v>0</v>
      </c>
    </row>
    <row r="859" spans="1:7" x14ac:dyDescent="0.25">
      <c r="A859" s="11" t="s">
        <v>1610</v>
      </c>
      <c r="F859" s="11">
        <f t="shared" si="27"/>
        <v>0</v>
      </c>
      <c r="G859" s="11">
        <f t="shared" si="28"/>
        <v>0</v>
      </c>
    </row>
    <row r="860" spans="1:7" x14ac:dyDescent="0.25">
      <c r="A860" s="11" t="s">
        <v>1611</v>
      </c>
      <c r="F860" s="11">
        <f t="shared" si="27"/>
        <v>0</v>
      </c>
      <c r="G860" s="11">
        <f t="shared" si="28"/>
        <v>0</v>
      </c>
    </row>
    <row r="861" spans="1:7" x14ac:dyDescent="0.25">
      <c r="A861" s="11" t="s">
        <v>1612</v>
      </c>
      <c r="F861" s="11">
        <f t="shared" si="27"/>
        <v>0</v>
      </c>
      <c r="G861" s="11">
        <f t="shared" si="28"/>
        <v>0</v>
      </c>
    </row>
    <row r="862" spans="1:7" x14ac:dyDescent="0.25">
      <c r="A862" s="11" t="s">
        <v>1613</v>
      </c>
      <c r="F862" s="11">
        <f t="shared" si="27"/>
        <v>0</v>
      </c>
      <c r="G862" s="11">
        <f t="shared" si="28"/>
        <v>0</v>
      </c>
    </row>
    <row r="863" spans="1:7" x14ac:dyDescent="0.25">
      <c r="A863" s="11" t="s">
        <v>1614</v>
      </c>
      <c r="F863" s="11">
        <f t="shared" si="27"/>
        <v>0</v>
      </c>
      <c r="G863" s="11">
        <f t="shared" si="28"/>
        <v>0</v>
      </c>
    </row>
    <row r="864" spans="1:7" x14ac:dyDescent="0.25">
      <c r="A864" s="11" t="s">
        <v>231</v>
      </c>
      <c r="F864" s="11">
        <f t="shared" si="27"/>
        <v>0</v>
      </c>
      <c r="G864" s="11">
        <f t="shared" si="28"/>
        <v>0</v>
      </c>
    </row>
    <row r="865" spans="1:7" x14ac:dyDescent="0.25">
      <c r="A865" s="11" t="s">
        <v>1615</v>
      </c>
      <c r="B865" s="11">
        <v>124</v>
      </c>
      <c r="C865" s="11">
        <v>217</v>
      </c>
      <c r="F865" s="11">
        <f t="shared" si="27"/>
        <v>341</v>
      </c>
      <c r="G865" s="11">
        <f t="shared" si="28"/>
        <v>0</v>
      </c>
    </row>
    <row r="866" spans="1:7" x14ac:dyDescent="0.25">
      <c r="A866" s="11" t="s">
        <v>1617</v>
      </c>
      <c r="F866" s="11">
        <f t="shared" si="27"/>
        <v>0</v>
      </c>
      <c r="G866" s="11">
        <f t="shared" si="28"/>
        <v>0</v>
      </c>
    </row>
    <row r="867" spans="1:7" x14ac:dyDescent="0.25">
      <c r="A867" s="11" t="s">
        <v>1618</v>
      </c>
      <c r="F867" s="11">
        <f t="shared" si="27"/>
        <v>0</v>
      </c>
      <c r="G867" s="11">
        <f t="shared" si="28"/>
        <v>0</v>
      </c>
    </row>
    <row r="868" spans="1:7" x14ac:dyDescent="0.25">
      <c r="A868" s="11" t="s">
        <v>1619</v>
      </c>
      <c r="F868" s="11">
        <f t="shared" si="27"/>
        <v>0</v>
      </c>
      <c r="G868" s="11">
        <f t="shared" si="28"/>
        <v>0</v>
      </c>
    </row>
    <row r="869" spans="1:7" x14ac:dyDescent="0.25">
      <c r="A869" s="11" t="s">
        <v>1620</v>
      </c>
      <c r="F869" s="11">
        <f t="shared" si="27"/>
        <v>0</v>
      </c>
      <c r="G869" s="11">
        <f t="shared" si="28"/>
        <v>0</v>
      </c>
    </row>
    <row r="870" spans="1:7" x14ac:dyDescent="0.25">
      <c r="A870" s="11" t="s">
        <v>1621</v>
      </c>
      <c r="F870" s="11">
        <f t="shared" si="27"/>
        <v>0</v>
      </c>
      <c r="G870" s="11">
        <f t="shared" si="28"/>
        <v>0</v>
      </c>
    </row>
    <row r="871" spans="1:7" x14ac:dyDescent="0.25">
      <c r="A871" s="11" t="s">
        <v>1622</v>
      </c>
      <c r="F871" s="11">
        <f t="shared" si="27"/>
        <v>0</v>
      </c>
      <c r="G871" s="11">
        <f t="shared" si="28"/>
        <v>0</v>
      </c>
    </row>
    <row r="872" spans="1:7" x14ac:dyDescent="0.25">
      <c r="A872" s="11" t="s">
        <v>1623</v>
      </c>
      <c r="F872" s="11">
        <f t="shared" si="27"/>
        <v>0</v>
      </c>
      <c r="G872" s="11">
        <f t="shared" si="28"/>
        <v>0</v>
      </c>
    </row>
    <row r="873" spans="1:7" x14ac:dyDescent="0.25">
      <c r="A873" s="11" t="s">
        <v>1624</v>
      </c>
      <c r="B873" s="11">
        <v>260</v>
      </c>
      <c r="C873" s="11">
        <v>426</v>
      </c>
      <c r="F873" s="11">
        <f t="shared" si="27"/>
        <v>686</v>
      </c>
      <c r="G873" s="11">
        <f t="shared" si="28"/>
        <v>0</v>
      </c>
    </row>
    <row r="874" spans="1:7" x14ac:dyDescent="0.25">
      <c r="A874" s="11" t="s">
        <v>1626</v>
      </c>
      <c r="F874" s="11">
        <f t="shared" si="27"/>
        <v>0</v>
      </c>
      <c r="G874" s="11">
        <f t="shared" si="28"/>
        <v>0</v>
      </c>
    </row>
    <row r="875" spans="1:7" x14ac:dyDescent="0.25">
      <c r="A875" s="11" t="s">
        <v>1627</v>
      </c>
      <c r="F875" s="11">
        <f t="shared" si="27"/>
        <v>0</v>
      </c>
      <c r="G875" s="11">
        <f t="shared" si="28"/>
        <v>0</v>
      </c>
    </row>
    <row r="876" spans="1:7" x14ac:dyDescent="0.25">
      <c r="A876" s="11" t="s">
        <v>1629</v>
      </c>
      <c r="F876" s="11">
        <f t="shared" si="27"/>
        <v>0</v>
      </c>
      <c r="G876" s="11">
        <f t="shared" si="28"/>
        <v>0</v>
      </c>
    </row>
    <row r="877" spans="1:7" x14ac:dyDescent="0.25">
      <c r="A877" s="11" t="s">
        <v>1630</v>
      </c>
      <c r="F877" s="11">
        <f t="shared" si="27"/>
        <v>0</v>
      </c>
      <c r="G877" s="11">
        <f t="shared" si="28"/>
        <v>0</v>
      </c>
    </row>
    <row r="878" spans="1:7" x14ac:dyDescent="0.25">
      <c r="A878" s="11" t="s">
        <v>1631</v>
      </c>
      <c r="F878" s="11">
        <f t="shared" si="27"/>
        <v>0</v>
      </c>
      <c r="G878" s="11">
        <f t="shared" si="28"/>
        <v>0</v>
      </c>
    </row>
    <row r="879" spans="1:7" x14ac:dyDescent="0.25">
      <c r="A879" s="11" t="s">
        <v>1143</v>
      </c>
      <c r="F879" s="11">
        <f t="shared" si="27"/>
        <v>0</v>
      </c>
      <c r="G879" s="11">
        <f t="shared" si="28"/>
        <v>0</v>
      </c>
    </row>
    <row r="880" spans="1:7" x14ac:dyDescent="0.25">
      <c r="A880" s="11" t="s">
        <v>1630</v>
      </c>
    </row>
    <row r="881" spans="1:5" x14ac:dyDescent="0.25">
      <c r="A881" s="11" t="s">
        <v>957</v>
      </c>
      <c r="B881" s="11">
        <v>2068</v>
      </c>
      <c r="C881" s="11">
        <v>1712</v>
      </c>
      <c r="D881" s="11">
        <v>1816</v>
      </c>
      <c r="E881" s="11">
        <v>2265</v>
      </c>
    </row>
    <row r="882" spans="1:5" x14ac:dyDescent="0.25">
      <c r="A882" s="11" t="s">
        <v>958</v>
      </c>
      <c r="B882" s="11">
        <v>9993</v>
      </c>
      <c r="C882" s="11">
        <v>10267</v>
      </c>
      <c r="D882" s="11">
        <v>5819</v>
      </c>
      <c r="E882" s="11">
        <v>5954</v>
      </c>
    </row>
    <row r="883" spans="1:5" x14ac:dyDescent="0.25">
      <c r="A883" s="11" t="s">
        <v>1631</v>
      </c>
    </row>
    <row r="884" spans="1:5" x14ac:dyDescent="0.25">
      <c r="A884" s="11" t="s">
        <v>1143</v>
      </c>
    </row>
  </sheetData>
  <hyperlinks>
    <hyperlink ref="I28" r:id="rId1" location="/CBS/nl/dataset/60048ned/table?dl=12202"/>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71"/>
  <sheetViews>
    <sheetView workbookViewId="0">
      <selection activeCell="R2" sqref="R2"/>
    </sheetView>
  </sheetViews>
  <sheetFormatPr defaultColWidth="9.1796875" defaultRowHeight="12.5" x14ac:dyDescent="0.25"/>
  <cols>
    <col min="1" max="11" width="9.1796875" style="11"/>
    <col min="12" max="12" width="9.453125" style="11" bestFit="1" customWidth="1"/>
    <col min="13" max="16384" width="9.1796875" style="11"/>
  </cols>
  <sheetData>
    <row r="1" spans="2:27" ht="13" x14ac:dyDescent="0.3">
      <c r="P1" s="13" t="s">
        <v>202</v>
      </c>
    </row>
    <row r="2" spans="2:27" ht="13" x14ac:dyDescent="0.3">
      <c r="B2" s="13" t="s">
        <v>272</v>
      </c>
      <c r="D2" s="10"/>
      <c r="P2" s="149" t="s">
        <v>9</v>
      </c>
      <c r="Q2" s="149" t="s">
        <v>4</v>
      </c>
      <c r="R2" s="149" t="s">
        <v>203</v>
      </c>
      <c r="S2" s="149" t="s">
        <v>204</v>
      </c>
      <c r="T2" s="149" t="s">
        <v>204</v>
      </c>
      <c r="U2" s="149" t="s">
        <v>204</v>
      </c>
      <c r="V2" s="149" t="s">
        <v>204</v>
      </c>
      <c r="W2" s="149" t="s">
        <v>204</v>
      </c>
      <c r="X2" s="149" t="s">
        <v>204</v>
      </c>
      <c r="Y2" s="149" t="s">
        <v>204</v>
      </c>
      <c r="Z2" s="149" t="s">
        <v>204</v>
      </c>
    </row>
    <row r="3" spans="2:27" x14ac:dyDescent="0.25">
      <c r="P3" s="149" t="s">
        <v>9</v>
      </c>
      <c r="Q3" s="149" t="s">
        <v>4</v>
      </c>
      <c r="R3" s="149" t="s">
        <v>203</v>
      </c>
      <c r="S3" s="149" t="s">
        <v>205</v>
      </c>
      <c r="T3" s="149" t="s">
        <v>206</v>
      </c>
      <c r="U3" s="149" t="s">
        <v>207</v>
      </c>
      <c r="V3" s="149" t="s">
        <v>208</v>
      </c>
      <c r="W3" s="149" t="s">
        <v>209</v>
      </c>
      <c r="X3" s="149" t="s">
        <v>210</v>
      </c>
      <c r="Y3" s="149" t="s">
        <v>211</v>
      </c>
      <c r="Z3" s="149" t="s">
        <v>212</v>
      </c>
    </row>
    <row r="4" spans="2:27" x14ac:dyDescent="0.25">
      <c r="P4" s="149" t="s">
        <v>39</v>
      </c>
      <c r="Q4" s="149" t="s">
        <v>5</v>
      </c>
      <c r="R4" s="149" t="s">
        <v>95</v>
      </c>
      <c r="S4" s="149" t="s">
        <v>95</v>
      </c>
      <c r="T4" s="149" t="s">
        <v>95</v>
      </c>
      <c r="U4" s="149" t="s">
        <v>95</v>
      </c>
      <c r="V4" s="149" t="s">
        <v>95</v>
      </c>
      <c r="W4" s="149" t="s">
        <v>95</v>
      </c>
      <c r="X4" s="149" t="s">
        <v>95</v>
      </c>
      <c r="Y4" s="149" t="s">
        <v>95</v>
      </c>
      <c r="Z4" s="149" t="s">
        <v>95</v>
      </c>
    </row>
    <row r="5" spans="2:27" x14ac:dyDescent="0.25">
      <c r="P5" s="149" t="s">
        <v>28</v>
      </c>
      <c r="Q5" s="149" t="s">
        <v>256</v>
      </c>
      <c r="R5" s="150">
        <v>5825</v>
      </c>
      <c r="S5" s="150">
        <v>3625</v>
      </c>
      <c r="T5" s="150">
        <v>800</v>
      </c>
      <c r="U5" s="150">
        <v>595</v>
      </c>
      <c r="V5" s="150">
        <v>490</v>
      </c>
      <c r="W5" s="150">
        <v>185</v>
      </c>
      <c r="X5" s="150">
        <v>100</v>
      </c>
      <c r="Y5" s="150">
        <v>25</v>
      </c>
      <c r="Z5" s="150">
        <v>10</v>
      </c>
      <c r="AA5" s="11">
        <f t="shared" ref="AA5:AA47" si="0">SUM(V5:Z5)</f>
        <v>810</v>
      </c>
    </row>
    <row r="6" spans="2:27" x14ac:dyDescent="0.25">
      <c r="P6" s="149" t="s">
        <v>28</v>
      </c>
      <c r="Q6" s="149" t="s">
        <v>257</v>
      </c>
      <c r="R6" s="150">
        <v>5965</v>
      </c>
      <c r="S6" s="150">
        <v>3730</v>
      </c>
      <c r="T6" s="150">
        <v>825</v>
      </c>
      <c r="U6" s="150">
        <v>600</v>
      </c>
      <c r="V6" s="150">
        <v>490</v>
      </c>
      <c r="W6" s="150">
        <v>185</v>
      </c>
      <c r="X6" s="150">
        <v>100</v>
      </c>
      <c r="Y6" s="150">
        <v>25</v>
      </c>
      <c r="Z6" s="150">
        <v>10</v>
      </c>
      <c r="AA6" s="11">
        <f t="shared" si="0"/>
        <v>810</v>
      </c>
    </row>
    <row r="7" spans="2:27" x14ac:dyDescent="0.25">
      <c r="P7" s="149" t="s">
        <v>28</v>
      </c>
      <c r="Q7" s="149" t="s">
        <v>258</v>
      </c>
      <c r="R7" s="150">
        <v>6210</v>
      </c>
      <c r="S7" s="150">
        <v>3965</v>
      </c>
      <c r="T7" s="150">
        <v>835</v>
      </c>
      <c r="U7" s="150">
        <v>595</v>
      </c>
      <c r="V7" s="150">
        <v>490</v>
      </c>
      <c r="W7" s="150">
        <v>190</v>
      </c>
      <c r="X7" s="150">
        <v>100</v>
      </c>
      <c r="Y7" s="150">
        <v>20</v>
      </c>
      <c r="Z7" s="150">
        <v>10</v>
      </c>
      <c r="AA7" s="11">
        <f t="shared" si="0"/>
        <v>810</v>
      </c>
    </row>
    <row r="8" spans="2:27" x14ac:dyDescent="0.25">
      <c r="P8" s="149" t="s">
        <v>28</v>
      </c>
      <c r="Q8" s="149" t="s">
        <v>259</v>
      </c>
      <c r="R8" s="150">
        <v>6410</v>
      </c>
      <c r="S8" s="150">
        <v>4150</v>
      </c>
      <c r="T8" s="150">
        <v>855</v>
      </c>
      <c r="U8" s="150">
        <v>595</v>
      </c>
      <c r="V8" s="150">
        <v>495</v>
      </c>
      <c r="W8" s="150">
        <v>190</v>
      </c>
      <c r="X8" s="150">
        <v>100</v>
      </c>
      <c r="Y8" s="150">
        <v>20</v>
      </c>
      <c r="Z8" s="150">
        <v>10</v>
      </c>
      <c r="AA8" s="11">
        <f t="shared" si="0"/>
        <v>815</v>
      </c>
    </row>
    <row r="9" spans="2:27" x14ac:dyDescent="0.25">
      <c r="P9" s="149" t="s">
        <v>28</v>
      </c>
      <c r="Q9" s="149" t="s">
        <v>260</v>
      </c>
      <c r="R9" s="150">
        <v>6535</v>
      </c>
      <c r="S9" s="150">
        <v>4270</v>
      </c>
      <c r="T9" s="150">
        <v>865</v>
      </c>
      <c r="U9" s="150">
        <v>585</v>
      </c>
      <c r="V9" s="150">
        <v>500</v>
      </c>
      <c r="W9" s="150">
        <v>185</v>
      </c>
      <c r="X9" s="150">
        <v>100</v>
      </c>
      <c r="Y9" s="150">
        <v>25</v>
      </c>
      <c r="Z9" s="150">
        <v>10</v>
      </c>
      <c r="AA9" s="11">
        <f t="shared" si="0"/>
        <v>820</v>
      </c>
    </row>
    <row r="10" spans="2:27" x14ac:dyDescent="0.25">
      <c r="P10" s="149" t="s">
        <v>28</v>
      </c>
      <c r="Q10" s="149" t="s">
        <v>261</v>
      </c>
      <c r="R10" s="150">
        <v>6540</v>
      </c>
      <c r="S10" s="150">
        <v>4285</v>
      </c>
      <c r="T10" s="150">
        <v>860</v>
      </c>
      <c r="U10" s="150">
        <v>590</v>
      </c>
      <c r="V10" s="150">
        <v>490</v>
      </c>
      <c r="W10" s="150">
        <v>190</v>
      </c>
      <c r="X10" s="150">
        <v>100</v>
      </c>
      <c r="Y10" s="150">
        <v>25</v>
      </c>
      <c r="Z10" s="150">
        <v>10</v>
      </c>
      <c r="AA10" s="11">
        <f t="shared" si="0"/>
        <v>815</v>
      </c>
    </row>
    <row r="11" spans="2:27" x14ac:dyDescent="0.25">
      <c r="P11" s="149" t="s">
        <v>28</v>
      </c>
      <c r="Q11" s="149" t="s">
        <v>262</v>
      </c>
      <c r="R11" s="150">
        <v>6710</v>
      </c>
      <c r="S11" s="150">
        <v>4460</v>
      </c>
      <c r="T11" s="150">
        <v>855</v>
      </c>
      <c r="U11" s="150">
        <v>590</v>
      </c>
      <c r="V11" s="150">
        <v>485</v>
      </c>
      <c r="W11" s="150">
        <v>185</v>
      </c>
      <c r="X11" s="150">
        <v>100</v>
      </c>
      <c r="Y11" s="150">
        <v>20</v>
      </c>
      <c r="Z11" s="150">
        <v>10</v>
      </c>
      <c r="AA11" s="11">
        <f t="shared" si="0"/>
        <v>800</v>
      </c>
    </row>
    <row r="12" spans="2:27" x14ac:dyDescent="0.25">
      <c r="P12" s="149" t="s">
        <v>28</v>
      </c>
      <c r="Q12" s="149" t="s">
        <v>263</v>
      </c>
      <c r="R12" s="150">
        <v>6890</v>
      </c>
      <c r="S12" s="150">
        <v>4625</v>
      </c>
      <c r="T12" s="150">
        <v>860</v>
      </c>
      <c r="U12" s="150">
        <v>595</v>
      </c>
      <c r="V12" s="150">
        <v>495</v>
      </c>
      <c r="W12" s="150">
        <v>190</v>
      </c>
      <c r="X12" s="150">
        <v>100</v>
      </c>
      <c r="Y12" s="150">
        <v>20</v>
      </c>
      <c r="Z12" s="150">
        <v>10</v>
      </c>
      <c r="AA12" s="11">
        <f t="shared" si="0"/>
        <v>815</v>
      </c>
    </row>
    <row r="13" spans="2:27" x14ac:dyDescent="0.25">
      <c r="P13" s="149" t="s">
        <v>28</v>
      </c>
      <c r="Q13" s="149" t="s">
        <v>264</v>
      </c>
      <c r="R13" s="150">
        <v>6990</v>
      </c>
      <c r="S13" s="150">
        <v>4735</v>
      </c>
      <c r="T13" s="150">
        <v>845</v>
      </c>
      <c r="U13" s="150">
        <v>585</v>
      </c>
      <c r="V13" s="150">
        <v>510</v>
      </c>
      <c r="W13" s="150">
        <v>185</v>
      </c>
      <c r="X13" s="150">
        <v>100</v>
      </c>
      <c r="Y13" s="150">
        <v>20</v>
      </c>
      <c r="Z13" s="150">
        <v>10</v>
      </c>
      <c r="AA13" s="11">
        <f t="shared" si="0"/>
        <v>825</v>
      </c>
    </row>
    <row r="14" spans="2:27" x14ac:dyDescent="0.25">
      <c r="B14" s="7"/>
      <c r="C14" s="7"/>
      <c r="D14" s="7"/>
      <c r="P14" s="149" t="s">
        <v>28</v>
      </c>
      <c r="Q14" s="149" t="s">
        <v>265</v>
      </c>
      <c r="R14" s="150">
        <v>6975</v>
      </c>
      <c r="S14" s="150">
        <v>4715</v>
      </c>
      <c r="T14" s="150">
        <v>840</v>
      </c>
      <c r="U14" s="150">
        <v>585</v>
      </c>
      <c r="V14" s="150">
        <v>495</v>
      </c>
      <c r="W14" s="150">
        <v>210</v>
      </c>
      <c r="X14" s="150">
        <v>100</v>
      </c>
      <c r="Y14" s="150">
        <v>20</v>
      </c>
      <c r="Z14" s="150">
        <v>10</v>
      </c>
      <c r="AA14" s="11">
        <f t="shared" si="0"/>
        <v>835</v>
      </c>
    </row>
    <row r="15" spans="2:27" x14ac:dyDescent="0.25">
      <c r="B15" s="9"/>
      <c r="C15" s="7"/>
      <c r="D15" s="7"/>
      <c r="P15" s="149" t="s">
        <v>28</v>
      </c>
      <c r="Q15" s="149" t="s">
        <v>266</v>
      </c>
      <c r="R15" s="150">
        <v>7105</v>
      </c>
      <c r="S15" s="150">
        <v>4895</v>
      </c>
      <c r="T15" s="150">
        <v>870</v>
      </c>
      <c r="U15" s="150">
        <v>610</v>
      </c>
      <c r="V15" s="150">
        <v>455</v>
      </c>
      <c r="W15" s="150">
        <v>165</v>
      </c>
      <c r="X15" s="150">
        <v>85</v>
      </c>
      <c r="Y15" s="150">
        <v>20</v>
      </c>
      <c r="Z15" s="150">
        <v>10</v>
      </c>
      <c r="AA15" s="11">
        <f t="shared" si="0"/>
        <v>735</v>
      </c>
    </row>
    <row r="16" spans="2:27" x14ac:dyDescent="0.25">
      <c r="H16" s="163" t="s">
        <v>301</v>
      </c>
      <c r="I16" s="163" t="s">
        <v>301</v>
      </c>
      <c r="J16" s="163" t="s">
        <v>301</v>
      </c>
      <c r="K16" s="163" t="s">
        <v>6</v>
      </c>
      <c r="L16" s="163" t="s">
        <v>6</v>
      </c>
      <c r="M16" s="163" t="s">
        <v>6</v>
      </c>
      <c r="P16" s="149" t="s">
        <v>28</v>
      </c>
      <c r="Q16" s="149" t="s">
        <v>267</v>
      </c>
      <c r="R16" s="150">
        <v>7240</v>
      </c>
      <c r="S16" s="150">
        <v>4960</v>
      </c>
      <c r="T16" s="150">
        <v>875</v>
      </c>
      <c r="U16" s="150">
        <v>650</v>
      </c>
      <c r="V16" s="150">
        <v>465</v>
      </c>
      <c r="W16" s="150">
        <v>175</v>
      </c>
      <c r="X16" s="150">
        <v>85</v>
      </c>
      <c r="Y16" s="150">
        <v>25</v>
      </c>
      <c r="Z16" s="150">
        <v>10</v>
      </c>
      <c r="AA16" s="11">
        <f t="shared" si="0"/>
        <v>760</v>
      </c>
    </row>
    <row r="17" spans="1:27" x14ac:dyDescent="0.25">
      <c r="E17" s="11" t="s">
        <v>30</v>
      </c>
      <c r="H17" s="10" t="s">
        <v>270</v>
      </c>
      <c r="I17" s="10" t="s">
        <v>271</v>
      </c>
      <c r="J17" s="164" t="s">
        <v>298</v>
      </c>
      <c r="K17" s="10" t="s">
        <v>270</v>
      </c>
      <c r="L17" s="10" t="s">
        <v>271</v>
      </c>
      <c r="M17" s="164" t="s">
        <v>298</v>
      </c>
      <c r="P17" s="149" t="s">
        <v>28</v>
      </c>
      <c r="Q17" s="149" t="s">
        <v>183</v>
      </c>
      <c r="R17" s="150">
        <v>7150</v>
      </c>
      <c r="S17" s="150">
        <v>4790</v>
      </c>
      <c r="T17" s="150">
        <v>920</v>
      </c>
      <c r="U17" s="150">
        <v>630</v>
      </c>
      <c r="V17" s="150">
        <v>505</v>
      </c>
      <c r="W17" s="150">
        <v>170</v>
      </c>
      <c r="X17" s="150">
        <v>85</v>
      </c>
      <c r="Y17" s="150">
        <v>30</v>
      </c>
      <c r="Z17" s="150">
        <v>10</v>
      </c>
      <c r="AA17" s="11">
        <f t="shared" si="0"/>
        <v>800</v>
      </c>
    </row>
    <row r="18" spans="1:27" x14ac:dyDescent="0.25">
      <c r="A18" s="11">
        <v>2011</v>
      </c>
      <c r="B18" s="11" t="s">
        <v>0</v>
      </c>
      <c r="C18" s="150">
        <v>7445</v>
      </c>
      <c r="F18" s="158">
        <f t="shared" ref="F18:F44" si="1">(G18-G17)/G18</f>
        <v>1</v>
      </c>
      <c r="G18" s="11">
        <f t="shared" ref="G18:G33" si="2">SUM(H18:J18)</f>
        <v>7445</v>
      </c>
      <c r="H18" s="11">
        <f>S21</f>
        <v>4945</v>
      </c>
      <c r="I18" s="11">
        <f>T21+U21</f>
        <v>1610</v>
      </c>
      <c r="J18" s="11">
        <f>V21+W21+X21+Y21+Z21</f>
        <v>890</v>
      </c>
      <c r="K18" s="158">
        <f>H18/$G18</f>
        <v>0.664204163868368</v>
      </c>
      <c r="L18" s="158">
        <f t="shared" ref="L18:M33" si="3">I18/$G18</f>
        <v>0.216252518468771</v>
      </c>
      <c r="M18" s="158">
        <f t="shared" si="3"/>
        <v>0.11954331766286098</v>
      </c>
      <c r="P18" s="149" t="s">
        <v>28</v>
      </c>
      <c r="Q18" s="149" t="s">
        <v>184</v>
      </c>
      <c r="R18" s="150">
        <v>7160</v>
      </c>
      <c r="S18" s="150">
        <v>4825</v>
      </c>
      <c r="T18" s="150">
        <v>910</v>
      </c>
      <c r="U18" s="150">
        <v>615</v>
      </c>
      <c r="V18" s="150">
        <v>510</v>
      </c>
      <c r="W18" s="150">
        <v>175</v>
      </c>
      <c r="X18" s="150">
        <v>90</v>
      </c>
      <c r="Y18" s="150">
        <v>30</v>
      </c>
      <c r="Z18" s="150">
        <v>10</v>
      </c>
      <c r="AA18" s="11">
        <f t="shared" si="0"/>
        <v>815</v>
      </c>
    </row>
    <row r="19" spans="1:27" x14ac:dyDescent="0.25">
      <c r="B19" s="11" t="s">
        <v>1</v>
      </c>
      <c r="C19" s="150">
        <v>7450</v>
      </c>
      <c r="E19" s="14">
        <f>F19*100</f>
        <v>0</v>
      </c>
      <c r="F19" s="158">
        <f t="shared" si="1"/>
        <v>0</v>
      </c>
      <c r="G19" s="11">
        <f t="shared" si="2"/>
        <v>7445</v>
      </c>
      <c r="H19" s="11">
        <f t="shared" ref="H19:H35" si="4">S22</f>
        <v>4960</v>
      </c>
      <c r="I19" s="11">
        <f t="shared" ref="I19:I44" si="5">T22+U22</f>
        <v>1620</v>
      </c>
      <c r="J19" s="11">
        <f t="shared" ref="J19:J44" si="6">V22+W22+X22+Y22+Z22</f>
        <v>865</v>
      </c>
      <c r="K19" s="158">
        <f t="shared" ref="K19:M38" si="7">H19/$G19</f>
        <v>0.66621893888515782</v>
      </c>
      <c r="L19" s="158">
        <f t="shared" si="3"/>
        <v>0.21759570181329752</v>
      </c>
      <c r="M19" s="158">
        <f t="shared" si="3"/>
        <v>0.11618535930154467</v>
      </c>
      <c r="P19" s="149" t="s">
        <v>28</v>
      </c>
      <c r="Q19" s="149" t="s">
        <v>185</v>
      </c>
      <c r="R19" s="150">
        <v>7230</v>
      </c>
      <c r="S19" s="150">
        <v>4935</v>
      </c>
      <c r="T19" s="150">
        <v>890</v>
      </c>
      <c r="U19" s="150">
        <v>625</v>
      </c>
      <c r="V19" s="150">
        <v>485</v>
      </c>
      <c r="W19" s="150">
        <v>175</v>
      </c>
      <c r="X19" s="150">
        <v>85</v>
      </c>
      <c r="Y19" s="150">
        <v>30</v>
      </c>
      <c r="Z19" s="150">
        <v>10</v>
      </c>
      <c r="AA19" s="11">
        <f t="shared" si="0"/>
        <v>785</v>
      </c>
    </row>
    <row r="20" spans="1:27" x14ac:dyDescent="0.25">
      <c r="B20" s="11" t="s">
        <v>2</v>
      </c>
      <c r="C20" s="150">
        <v>7585</v>
      </c>
      <c r="E20" s="14">
        <f t="shared" ref="E20:E40" si="8">F20*100</f>
        <v>1.7810026385224276</v>
      </c>
      <c r="F20" s="158">
        <f t="shared" si="1"/>
        <v>1.7810026385224276E-2</v>
      </c>
      <c r="G20" s="11">
        <f t="shared" si="2"/>
        <v>7580</v>
      </c>
      <c r="H20" s="11">
        <f t="shared" si="4"/>
        <v>5095</v>
      </c>
      <c r="I20" s="11">
        <f t="shared" si="5"/>
        <v>1650</v>
      </c>
      <c r="J20" s="11">
        <f t="shared" si="6"/>
        <v>835</v>
      </c>
      <c r="K20" s="158">
        <f t="shared" si="7"/>
        <v>0.67216358839050128</v>
      </c>
      <c r="L20" s="158">
        <f t="shared" si="3"/>
        <v>0.21767810026385223</v>
      </c>
      <c r="M20" s="158">
        <f t="shared" si="3"/>
        <v>0.11015831134564644</v>
      </c>
      <c r="P20" s="149" t="s">
        <v>28</v>
      </c>
      <c r="Q20" s="149" t="s">
        <v>186</v>
      </c>
      <c r="R20" s="150">
        <v>7360</v>
      </c>
      <c r="S20" s="150">
        <v>4860</v>
      </c>
      <c r="T20" s="150">
        <v>905</v>
      </c>
      <c r="U20" s="150">
        <v>690</v>
      </c>
      <c r="V20" s="150">
        <v>565</v>
      </c>
      <c r="W20" s="150">
        <v>200</v>
      </c>
      <c r="X20" s="150">
        <v>95</v>
      </c>
      <c r="Y20" s="150">
        <v>35</v>
      </c>
      <c r="Z20" s="150">
        <v>10</v>
      </c>
      <c r="AA20" s="11">
        <f t="shared" si="0"/>
        <v>905</v>
      </c>
    </row>
    <row r="21" spans="1:27" x14ac:dyDescent="0.25">
      <c r="B21" s="11" t="s">
        <v>3</v>
      </c>
      <c r="C21" s="150">
        <v>7765</v>
      </c>
      <c r="E21" s="14">
        <f t="shared" si="8"/>
        <v>2.3195876288659796</v>
      </c>
      <c r="F21" s="158">
        <f t="shared" si="1"/>
        <v>2.3195876288659795E-2</v>
      </c>
      <c r="G21" s="11">
        <f t="shared" si="2"/>
        <v>7760</v>
      </c>
      <c r="H21" s="11">
        <f t="shared" si="4"/>
        <v>5200</v>
      </c>
      <c r="I21" s="11">
        <f t="shared" si="5"/>
        <v>1675</v>
      </c>
      <c r="J21" s="11">
        <f t="shared" si="6"/>
        <v>885</v>
      </c>
      <c r="K21" s="158">
        <f t="shared" si="7"/>
        <v>0.67010309278350511</v>
      </c>
      <c r="L21" s="158">
        <f t="shared" si="3"/>
        <v>0.21585051546391754</v>
      </c>
      <c r="M21" s="158">
        <f t="shared" si="3"/>
        <v>0.11404639175257732</v>
      </c>
      <c r="P21" s="149" t="s">
        <v>28</v>
      </c>
      <c r="Q21" s="149" t="s">
        <v>178</v>
      </c>
      <c r="R21" s="150">
        <v>7445</v>
      </c>
      <c r="S21" s="150">
        <v>4945</v>
      </c>
      <c r="T21" s="150">
        <v>905</v>
      </c>
      <c r="U21" s="150">
        <v>705</v>
      </c>
      <c r="V21" s="150">
        <v>550</v>
      </c>
      <c r="W21" s="150">
        <v>205</v>
      </c>
      <c r="X21" s="150">
        <v>95</v>
      </c>
      <c r="Y21" s="150">
        <v>30</v>
      </c>
      <c r="Z21" s="150">
        <v>10</v>
      </c>
      <c r="AA21" s="11">
        <f t="shared" si="0"/>
        <v>890</v>
      </c>
    </row>
    <row r="22" spans="1:27" x14ac:dyDescent="0.25">
      <c r="A22" s="11">
        <v>2012</v>
      </c>
      <c r="B22" s="11" t="s">
        <v>0</v>
      </c>
      <c r="C22" s="150">
        <v>7860</v>
      </c>
      <c r="E22" s="14">
        <f t="shared" si="8"/>
        <v>1.3350286077558804</v>
      </c>
      <c r="F22" s="158">
        <f t="shared" si="1"/>
        <v>1.3350286077558804E-2</v>
      </c>
      <c r="G22" s="11">
        <f t="shared" si="2"/>
        <v>7865</v>
      </c>
      <c r="H22" s="11">
        <f t="shared" si="4"/>
        <v>5280</v>
      </c>
      <c r="I22" s="11">
        <f t="shared" si="5"/>
        <v>1680</v>
      </c>
      <c r="J22" s="11">
        <f t="shared" si="6"/>
        <v>905</v>
      </c>
      <c r="K22" s="158">
        <f t="shared" si="7"/>
        <v>0.67132867132867136</v>
      </c>
      <c r="L22" s="158">
        <f t="shared" si="3"/>
        <v>0.21360457724094087</v>
      </c>
      <c r="M22" s="158">
        <f t="shared" si="3"/>
        <v>0.11506675143038779</v>
      </c>
      <c r="P22" s="149" t="s">
        <v>28</v>
      </c>
      <c r="Q22" s="149" t="s">
        <v>179</v>
      </c>
      <c r="R22" s="150">
        <v>7450</v>
      </c>
      <c r="S22" s="150">
        <v>4960</v>
      </c>
      <c r="T22" s="150">
        <v>945</v>
      </c>
      <c r="U22" s="150">
        <v>675</v>
      </c>
      <c r="V22" s="150">
        <v>550</v>
      </c>
      <c r="W22" s="150">
        <v>195</v>
      </c>
      <c r="X22" s="150">
        <v>85</v>
      </c>
      <c r="Y22" s="150">
        <v>25</v>
      </c>
      <c r="Z22" s="150">
        <v>10</v>
      </c>
      <c r="AA22" s="11">
        <f t="shared" si="0"/>
        <v>865</v>
      </c>
    </row>
    <row r="23" spans="1:27" x14ac:dyDescent="0.25">
      <c r="B23" s="11" t="s">
        <v>1</v>
      </c>
      <c r="C23" s="150">
        <v>7870</v>
      </c>
      <c r="E23" s="14">
        <f t="shared" si="8"/>
        <v>0.12698412698412698</v>
      </c>
      <c r="F23" s="158">
        <f t="shared" si="1"/>
        <v>1.2698412698412698E-3</v>
      </c>
      <c r="G23" s="11">
        <f t="shared" si="2"/>
        <v>7875</v>
      </c>
      <c r="H23" s="11">
        <f t="shared" si="4"/>
        <v>5310</v>
      </c>
      <c r="I23" s="11">
        <f t="shared" si="5"/>
        <v>1665</v>
      </c>
      <c r="J23" s="11">
        <f t="shared" si="6"/>
        <v>900</v>
      </c>
      <c r="K23" s="158">
        <f t="shared" si="7"/>
        <v>0.67428571428571427</v>
      </c>
      <c r="L23" s="158">
        <f t="shared" si="3"/>
        <v>0.21142857142857144</v>
      </c>
      <c r="M23" s="158">
        <f t="shared" si="3"/>
        <v>0.11428571428571428</v>
      </c>
      <c r="P23" s="149" t="s">
        <v>28</v>
      </c>
      <c r="Q23" s="149" t="s">
        <v>180</v>
      </c>
      <c r="R23" s="150">
        <v>7585</v>
      </c>
      <c r="S23" s="150">
        <v>5095</v>
      </c>
      <c r="T23" s="150">
        <v>940</v>
      </c>
      <c r="U23" s="150">
        <v>710</v>
      </c>
      <c r="V23" s="150">
        <v>525</v>
      </c>
      <c r="W23" s="150">
        <v>180</v>
      </c>
      <c r="X23" s="150">
        <v>95</v>
      </c>
      <c r="Y23" s="150">
        <v>25</v>
      </c>
      <c r="Z23" s="150">
        <v>10</v>
      </c>
      <c r="AA23" s="11">
        <f t="shared" si="0"/>
        <v>835</v>
      </c>
    </row>
    <row r="24" spans="1:27" x14ac:dyDescent="0.25">
      <c r="B24" s="11" t="s">
        <v>2</v>
      </c>
      <c r="C24" s="150">
        <v>8035</v>
      </c>
      <c r="E24" s="14">
        <f t="shared" si="8"/>
        <v>2.113113735239279</v>
      </c>
      <c r="F24" s="158">
        <f t="shared" si="1"/>
        <v>2.113113735239279E-2</v>
      </c>
      <c r="G24" s="11">
        <f t="shared" si="2"/>
        <v>8045</v>
      </c>
      <c r="H24" s="11">
        <f t="shared" si="4"/>
        <v>5510</v>
      </c>
      <c r="I24" s="11">
        <f t="shared" si="5"/>
        <v>1700</v>
      </c>
      <c r="J24" s="11">
        <f t="shared" si="6"/>
        <v>835</v>
      </c>
      <c r="K24" s="158">
        <f t="shared" si="7"/>
        <v>0.68489745183343687</v>
      </c>
      <c r="L24" s="158">
        <f t="shared" si="3"/>
        <v>0.2113113735239279</v>
      </c>
      <c r="M24" s="158">
        <f t="shared" si="3"/>
        <v>0.10379117464263518</v>
      </c>
      <c r="P24" s="149" t="s">
        <v>28</v>
      </c>
      <c r="Q24" s="149" t="s">
        <v>181</v>
      </c>
      <c r="R24" s="150">
        <v>7765</v>
      </c>
      <c r="S24" s="150">
        <v>5200</v>
      </c>
      <c r="T24" s="150">
        <v>945</v>
      </c>
      <c r="U24" s="150">
        <v>730</v>
      </c>
      <c r="V24" s="150">
        <v>550</v>
      </c>
      <c r="W24" s="150">
        <v>205</v>
      </c>
      <c r="X24" s="150">
        <v>90</v>
      </c>
      <c r="Y24" s="150">
        <v>30</v>
      </c>
      <c r="Z24" s="150">
        <v>10</v>
      </c>
      <c r="AA24" s="11">
        <f t="shared" si="0"/>
        <v>885</v>
      </c>
    </row>
    <row r="25" spans="1:27" x14ac:dyDescent="0.25">
      <c r="B25" s="11" t="s">
        <v>3</v>
      </c>
      <c r="C25" s="150">
        <v>8150</v>
      </c>
      <c r="E25" s="14">
        <f t="shared" si="8"/>
        <v>1.3488657265481299</v>
      </c>
      <c r="F25" s="158">
        <f t="shared" si="1"/>
        <v>1.34886572654813E-2</v>
      </c>
      <c r="G25" s="11">
        <f t="shared" si="2"/>
        <v>8155</v>
      </c>
      <c r="H25" s="11">
        <f t="shared" si="4"/>
        <v>5575</v>
      </c>
      <c r="I25" s="11">
        <f t="shared" si="5"/>
        <v>1705</v>
      </c>
      <c r="J25" s="11">
        <f t="shared" si="6"/>
        <v>875</v>
      </c>
      <c r="K25" s="158">
        <f t="shared" si="7"/>
        <v>0.68362967504598404</v>
      </c>
      <c r="L25" s="158">
        <f t="shared" si="3"/>
        <v>0.20907418761496016</v>
      </c>
      <c r="M25" s="158">
        <f t="shared" si="3"/>
        <v>0.1072961373390558</v>
      </c>
      <c r="P25" s="149" t="s">
        <v>28</v>
      </c>
      <c r="Q25" s="149" t="s">
        <v>132</v>
      </c>
      <c r="R25" s="150">
        <v>7860</v>
      </c>
      <c r="S25" s="150">
        <v>5280</v>
      </c>
      <c r="T25" s="150">
        <v>955</v>
      </c>
      <c r="U25" s="150">
        <v>725</v>
      </c>
      <c r="V25" s="150">
        <v>555</v>
      </c>
      <c r="W25" s="150">
        <v>205</v>
      </c>
      <c r="X25" s="150">
        <v>100</v>
      </c>
      <c r="Y25" s="150">
        <v>30</v>
      </c>
      <c r="Z25" s="150">
        <v>15</v>
      </c>
      <c r="AA25" s="11">
        <f t="shared" si="0"/>
        <v>905</v>
      </c>
    </row>
    <row r="26" spans="1:27" x14ac:dyDescent="0.25">
      <c r="A26" s="11">
        <v>2013</v>
      </c>
      <c r="B26" s="11" t="s">
        <v>0</v>
      </c>
      <c r="C26" s="150">
        <v>8165</v>
      </c>
      <c r="E26" s="14">
        <f t="shared" si="8"/>
        <v>0.1224739742804654</v>
      </c>
      <c r="F26" s="158">
        <f t="shared" si="1"/>
        <v>1.224739742804654E-3</v>
      </c>
      <c r="G26" s="11">
        <f t="shared" si="2"/>
        <v>8165</v>
      </c>
      <c r="H26" s="11">
        <f t="shared" si="4"/>
        <v>5585</v>
      </c>
      <c r="I26" s="11">
        <f t="shared" si="5"/>
        <v>1715</v>
      </c>
      <c r="J26" s="11">
        <f t="shared" si="6"/>
        <v>865</v>
      </c>
      <c r="K26" s="158">
        <f t="shared" si="7"/>
        <v>0.68401714635639932</v>
      </c>
      <c r="L26" s="158">
        <f t="shared" si="3"/>
        <v>0.21004286589099816</v>
      </c>
      <c r="M26" s="158">
        <f t="shared" si="3"/>
        <v>0.10593998775260258</v>
      </c>
      <c r="P26" s="149" t="s">
        <v>28</v>
      </c>
      <c r="Q26" s="149" t="s">
        <v>131</v>
      </c>
      <c r="R26" s="150">
        <v>7870</v>
      </c>
      <c r="S26" s="150">
        <v>5310</v>
      </c>
      <c r="T26" s="150">
        <v>945</v>
      </c>
      <c r="U26" s="150">
        <v>720</v>
      </c>
      <c r="V26" s="150">
        <v>555</v>
      </c>
      <c r="W26" s="150">
        <v>205</v>
      </c>
      <c r="X26" s="150">
        <v>95</v>
      </c>
      <c r="Y26" s="150">
        <v>30</v>
      </c>
      <c r="Z26" s="150">
        <v>15</v>
      </c>
      <c r="AA26" s="11">
        <f t="shared" si="0"/>
        <v>900</v>
      </c>
    </row>
    <row r="27" spans="1:27" x14ac:dyDescent="0.25">
      <c r="B27" s="11" t="s">
        <v>1</v>
      </c>
      <c r="C27" s="150">
        <v>8160</v>
      </c>
      <c r="E27" s="14">
        <f t="shared" si="8"/>
        <v>-0.1226241569589209</v>
      </c>
      <c r="F27" s="158">
        <f t="shared" si="1"/>
        <v>-1.226241569589209E-3</v>
      </c>
      <c r="G27" s="11">
        <f t="shared" si="2"/>
        <v>8155</v>
      </c>
      <c r="H27" s="11">
        <f t="shared" si="4"/>
        <v>5645</v>
      </c>
      <c r="I27" s="11">
        <f t="shared" si="5"/>
        <v>1680</v>
      </c>
      <c r="J27" s="11">
        <f t="shared" si="6"/>
        <v>830</v>
      </c>
      <c r="K27" s="158">
        <f t="shared" si="7"/>
        <v>0.69221336603310857</v>
      </c>
      <c r="L27" s="158">
        <f t="shared" si="3"/>
        <v>0.20600858369098712</v>
      </c>
      <c r="M27" s="158">
        <f t="shared" si="3"/>
        <v>0.10177805027590435</v>
      </c>
      <c r="P27" s="149" t="s">
        <v>28</v>
      </c>
      <c r="Q27" s="149" t="s">
        <v>130</v>
      </c>
      <c r="R27" s="150">
        <v>8035</v>
      </c>
      <c r="S27" s="150">
        <v>5510</v>
      </c>
      <c r="T27" s="150">
        <v>970</v>
      </c>
      <c r="U27" s="150">
        <v>730</v>
      </c>
      <c r="V27" s="150">
        <v>515</v>
      </c>
      <c r="W27" s="150">
        <v>185</v>
      </c>
      <c r="X27" s="150">
        <v>90</v>
      </c>
      <c r="Y27" s="150">
        <v>30</v>
      </c>
      <c r="Z27" s="150">
        <v>15</v>
      </c>
      <c r="AA27" s="11">
        <f t="shared" si="0"/>
        <v>835</v>
      </c>
    </row>
    <row r="28" spans="1:27" x14ac:dyDescent="0.25">
      <c r="B28" s="11" t="s">
        <v>2</v>
      </c>
      <c r="C28" s="150">
        <v>8255</v>
      </c>
      <c r="E28" s="14">
        <f t="shared" si="8"/>
        <v>1.2113870381586918</v>
      </c>
      <c r="F28" s="158">
        <f t="shared" si="1"/>
        <v>1.2113870381586917E-2</v>
      </c>
      <c r="G28" s="11">
        <f t="shared" si="2"/>
        <v>8255</v>
      </c>
      <c r="H28" s="11">
        <f t="shared" si="4"/>
        <v>5755</v>
      </c>
      <c r="I28" s="11">
        <f t="shared" si="5"/>
        <v>1700</v>
      </c>
      <c r="J28" s="11">
        <f t="shared" si="6"/>
        <v>800</v>
      </c>
      <c r="K28" s="158">
        <f t="shared" si="7"/>
        <v>0.69715324046032712</v>
      </c>
      <c r="L28" s="158">
        <f t="shared" si="3"/>
        <v>0.2059357964869776</v>
      </c>
      <c r="M28" s="158">
        <f t="shared" si="3"/>
        <v>9.6910963052695337E-2</v>
      </c>
      <c r="P28" s="149" t="s">
        <v>28</v>
      </c>
      <c r="Q28" s="149" t="s">
        <v>129</v>
      </c>
      <c r="R28" s="150">
        <v>8150</v>
      </c>
      <c r="S28" s="150">
        <v>5575</v>
      </c>
      <c r="T28" s="150">
        <v>970</v>
      </c>
      <c r="U28" s="150">
        <v>735</v>
      </c>
      <c r="V28" s="150">
        <v>540</v>
      </c>
      <c r="W28" s="150">
        <v>190</v>
      </c>
      <c r="X28" s="150">
        <v>100</v>
      </c>
      <c r="Y28" s="150">
        <v>30</v>
      </c>
      <c r="Z28" s="150">
        <v>15</v>
      </c>
      <c r="AA28" s="11">
        <f t="shared" si="0"/>
        <v>875</v>
      </c>
    </row>
    <row r="29" spans="1:27" x14ac:dyDescent="0.25">
      <c r="B29" s="11" t="s">
        <v>3</v>
      </c>
      <c r="C29" s="150">
        <v>8395</v>
      </c>
      <c r="E29" s="14">
        <f t="shared" si="8"/>
        <v>1.6676593210244193</v>
      </c>
      <c r="F29" s="158">
        <f t="shared" si="1"/>
        <v>1.6676593210244194E-2</v>
      </c>
      <c r="G29" s="11">
        <f t="shared" si="2"/>
        <v>8395</v>
      </c>
      <c r="H29" s="11">
        <f t="shared" si="4"/>
        <v>5835</v>
      </c>
      <c r="I29" s="11">
        <f t="shared" si="5"/>
        <v>1705</v>
      </c>
      <c r="J29" s="11">
        <f t="shared" si="6"/>
        <v>855</v>
      </c>
      <c r="K29" s="158">
        <f t="shared" si="7"/>
        <v>0.69505658129839187</v>
      </c>
      <c r="L29" s="158">
        <f t="shared" si="3"/>
        <v>0.20309708159618819</v>
      </c>
      <c r="M29" s="158">
        <f t="shared" si="3"/>
        <v>0.10184633710541989</v>
      </c>
      <c r="P29" s="149" t="s">
        <v>28</v>
      </c>
      <c r="Q29" s="149" t="s">
        <v>10</v>
      </c>
      <c r="R29" s="150">
        <v>8165</v>
      </c>
      <c r="S29" s="150">
        <v>5585</v>
      </c>
      <c r="T29" s="150">
        <v>980</v>
      </c>
      <c r="U29" s="150">
        <v>735</v>
      </c>
      <c r="V29" s="150">
        <v>540</v>
      </c>
      <c r="W29" s="150">
        <v>185</v>
      </c>
      <c r="X29" s="150">
        <v>95</v>
      </c>
      <c r="Y29" s="150">
        <v>30</v>
      </c>
      <c r="Z29" s="150">
        <v>15</v>
      </c>
      <c r="AA29" s="11">
        <f t="shared" si="0"/>
        <v>865</v>
      </c>
    </row>
    <row r="30" spans="1:27" x14ac:dyDescent="0.25">
      <c r="A30" s="11">
        <v>2014</v>
      </c>
      <c r="B30" s="11" t="s">
        <v>0</v>
      </c>
      <c r="C30" s="150">
        <v>8445</v>
      </c>
      <c r="E30" s="14">
        <f t="shared" si="8"/>
        <v>0.59206631142687982</v>
      </c>
      <c r="F30" s="158">
        <f t="shared" si="1"/>
        <v>5.920663114268798E-3</v>
      </c>
      <c r="G30" s="11">
        <f t="shared" si="2"/>
        <v>8445</v>
      </c>
      <c r="H30" s="11">
        <f t="shared" si="4"/>
        <v>5890</v>
      </c>
      <c r="I30" s="11">
        <f t="shared" si="5"/>
        <v>1705</v>
      </c>
      <c r="J30" s="11">
        <f t="shared" si="6"/>
        <v>850</v>
      </c>
      <c r="K30" s="158">
        <f t="shared" si="7"/>
        <v>0.69745411486086439</v>
      </c>
      <c r="L30" s="158">
        <f t="shared" si="3"/>
        <v>0.20189461219656601</v>
      </c>
      <c r="M30" s="158">
        <f t="shared" si="3"/>
        <v>0.10065127294256956</v>
      </c>
      <c r="P30" s="149" t="s">
        <v>28</v>
      </c>
      <c r="Q30" s="149" t="s">
        <v>11</v>
      </c>
      <c r="R30" s="150">
        <v>8160</v>
      </c>
      <c r="S30" s="150">
        <v>5645</v>
      </c>
      <c r="T30" s="150">
        <v>995</v>
      </c>
      <c r="U30" s="150">
        <v>685</v>
      </c>
      <c r="V30" s="150">
        <v>530</v>
      </c>
      <c r="W30" s="150">
        <v>170</v>
      </c>
      <c r="X30" s="150">
        <v>95</v>
      </c>
      <c r="Y30" s="150">
        <v>25</v>
      </c>
      <c r="Z30" s="150">
        <v>10</v>
      </c>
      <c r="AA30" s="11">
        <f t="shared" si="0"/>
        <v>830</v>
      </c>
    </row>
    <row r="31" spans="1:27" x14ac:dyDescent="0.25">
      <c r="B31" s="11" t="s">
        <v>1</v>
      </c>
      <c r="C31" s="165">
        <v>8500</v>
      </c>
      <c r="E31" s="14">
        <f t="shared" si="8"/>
        <v>0.58858151854031782</v>
      </c>
      <c r="F31" s="158">
        <f t="shared" si="1"/>
        <v>5.885815185403178E-3</v>
      </c>
      <c r="G31" s="11">
        <f t="shared" si="2"/>
        <v>8495</v>
      </c>
      <c r="H31" s="11">
        <f t="shared" si="4"/>
        <v>5975</v>
      </c>
      <c r="I31" s="11">
        <f t="shared" si="5"/>
        <v>1715</v>
      </c>
      <c r="J31" s="11">
        <f t="shared" si="6"/>
        <v>805</v>
      </c>
      <c r="K31" s="158">
        <f t="shared" si="7"/>
        <v>0.70335491465567979</v>
      </c>
      <c r="L31" s="158">
        <f t="shared" si="3"/>
        <v>0.20188346085932901</v>
      </c>
      <c r="M31" s="158">
        <f t="shared" si="3"/>
        <v>9.4761624484991175E-2</v>
      </c>
      <c r="P31" s="149" t="s">
        <v>28</v>
      </c>
      <c r="Q31" s="149" t="s">
        <v>12</v>
      </c>
      <c r="R31" s="150">
        <v>8255</v>
      </c>
      <c r="S31" s="150">
        <v>5755</v>
      </c>
      <c r="T31" s="150">
        <v>1005</v>
      </c>
      <c r="U31" s="150">
        <v>695</v>
      </c>
      <c r="V31" s="150">
        <v>505</v>
      </c>
      <c r="W31" s="150">
        <v>170</v>
      </c>
      <c r="X31" s="150">
        <v>90</v>
      </c>
      <c r="Y31" s="150">
        <v>25</v>
      </c>
      <c r="Z31" s="150">
        <v>10</v>
      </c>
      <c r="AA31" s="11">
        <f t="shared" si="0"/>
        <v>800</v>
      </c>
    </row>
    <row r="32" spans="1:27" x14ac:dyDescent="0.25">
      <c r="B32" s="11" t="s">
        <v>2</v>
      </c>
      <c r="C32" s="165">
        <v>8650</v>
      </c>
      <c r="E32" s="14">
        <f t="shared" si="8"/>
        <v>1.735106998264893</v>
      </c>
      <c r="F32" s="158">
        <f t="shared" si="1"/>
        <v>1.7351069982648931E-2</v>
      </c>
      <c r="G32" s="11">
        <f t="shared" si="2"/>
        <v>8645</v>
      </c>
      <c r="H32" s="11">
        <f t="shared" si="4"/>
        <v>6135</v>
      </c>
      <c r="I32" s="11">
        <f t="shared" si="5"/>
        <v>1720</v>
      </c>
      <c r="J32" s="11">
        <f t="shared" si="6"/>
        <v>790</v>
      </c>
      <c r="K32" s="158">
        <f t="shared" si="7"/>
        <v>0.70965876229034119</v>
      </c>
      <c r="L32" s="158">
        <f t="shared" si="3"/>
        <v>0.19895893580104107</v>
      </c>
      <c r="M32" s="158">
        <f t="shared" si="3"/>
        <v>9.1382301908617694E-2</v>
      </c>
      <c r="P32" s="149" t="s">
        <v>28</v>
      </c>
      <c r="Q32" s="149" t="s">
        <v>13</v>
      </c>
      <c r="R32" s="150">
        <v>8395</v>
      </c>
      <c r="S32" s="150">
        <v>5835</v>
      </c>
      <c r="T32" s="150">
        <v>990</v>
      </c>
      <c r="U32" s="150">
        <v>715</v>
      </c>
      <c r="V32" s="150">
        <v>540</v>
      </c>
      <c r="W32" s="150">
        <v>175</v>
      </c>
      <c r="X32" s="150">
        <v>95</v>
      </c>
      <c r="Y32" s="150">
        <v>35</v>
      </c>
      <c r="Z32" s="150">
        <v>10</v>
      </c>
      <c r="AA32" s="11">
        <f t="shared" si="0"/>
        <v>855</v>
      </c>
    </row>
    <row r="33" spans="1:30" x14ac:dyDescent="0.25">
      <c r="B33" s="11" t="s">
        <v>3</v>
      </c>
      <c r="C33" s="165">
        <v>8835</v>
      </c>
      <c r="E33" s="14">
        <f t="shared" si="8"/>
        <v>2.0396600566572238</v>
      </c>
      <c r="F33" s="158">
        <f t="shared" si="1"/>
        <v>2.0396600566572238E-2</v>
      </c>
      <c r="G33" s="11">
        <f t="shared" si="2"/>
        <v>8825</v>
      </c>
      <c r="H33" s="11">
        <f t="shared" si="4"/>
        <v>6265</v>
      </c>
      <c r="I33" s="11">
        <f t="shared" si="5"/>
        <v>1730</v>
      </c>
      <c r="J33" s="11">
        <f t="shared" si="6"/>
        <v>830</v>
      </c>
      <c r="K33" s="158">
        <f t="shared" si="7"/>
        <v>0.70991501416430591</v>
      </c>
      <c r="L33" s="158">
        <f t="shared" si="3"/>
        <v>0.19603399433427762</v>
      </c>
      <c r="M33" s="158">
        <f t="shared" si="3"/>
        <v>9.4050991501416437E-2</v>
      </c>
      <c r="P33" s="149" t="s">
        <v>28</v>
      </c>
      <c r="Q33" s="149" t="s">
        <v>20</v>
      </c>
      <c r="R33" s="150">
        <v>8445</v>
      </c>
      <c r="S33" s="150">
        <v>5890</v>
      </c>
      <c r="T33" s="150">
        <v>1015</v>
      </c>
      <c r="U33" s="150">
        <v>690</v>
      </c>
      <c r="V33" s="150">
        <v>540</v>
      </c>
      <c r="W33" s="150">
        <v>175</v>
      </c>
      <c r="X33" s="150">
        <v>90</v>
      </c>
      <c r="Y33" s="150">
        <v>35</v>
      </c>
      <c r="Z33" s="150">
        <v>10</v>
      </c>
      <c r="AA33" s="11">
        <f t="shared" si="0"/>
        <v>850</v>
      </c>
    </row>
    <row r="34" spans="1:30" x14ac:dyDescent="0.25">
      <c r="A34" s="11">
        <v>2015</v>
      </c>
      <c r="B34" s="11" t="s">
        <v>0</v>
      </c>
      <c r="C34" s="165">
        <v>8885</v>
      </c>
      <c r="E34" s="14">
        <f t="shared" si="8"/>
        <v>0.67529544175576817</v>
      </c>
      <c r="F34" s="158">
        <f t="shared" si="1"/>
        <v>6.7529544175576814E-3</v>
      </c>
      <c r="G34" s="11">
        <f t="shared" ref="G34:G44" si="9">SUM(H34:J34)</f>
        <v>8885</v>
      </c>
      <c r="H34" s="11">
        <f t="shared" si="4"/>
        <v>6305</v>
      </c>
      <c r="I34" s="11">
        <f t="shared" si="5"/>
        <v>1735</v>
      </c>
      <c r="J34" s="11">
        <f t="shared" si="6"/>
        <v>845</v>
      </c>
      <c r="K34" s="158">
        <f t="shared" si="7"/>
        <v>0.70962296004501968</v>
      </c>
      <c r="L34" s="158">
        <f t="shared" si="7"/>
        <v>0.19527293190770961</v>
      </c>
      <c r="M34" s="158">
        <f t="shared" si="7"/>
        <v>9.510410804727068E-2</v>
      </c>
      <c r="P34" s="149" t="s">
        <v>28</v>
      </c>
      <c r="Q34" s="149" t="s">
        <v>17</v>
      </c>
      <c r="R34" s="150">
        <v>8500</v>
      </c>
      <c r="S34" s="150">
        <v>5975</v>
      </c>
      <c r="T34" s="150">
        <v>1020</v>
      </c>
      <c r="U34" s="150">
        <v>695</v>
      </c>
      <c r="V34" s="150">
        <v>500</v>
      </c>
      <c r="W34" s="150">
        <v>175</v>
      </c>
      <c r="X34" s="150">
        <v>85</v>
      </c>
      <c r="Y34" s="150">
        <v>30</v>
      </c>
      <c r="Z34" s="150">
        <v>15</v>
      </c>
      <c r="AA34" s="11">
        <f t="shared" si="0"/>
        <v>805</v>
      </c>
    </row>
    <row r="35" spans="1:30" x14ac:dyDescent="0.25">
      <c r="B35" s="11" t="s">
        <v>1</v>
      </c>
      <c r="C35" s="165">
        <v>8930</v>
      </c>
      <c r="D35" s="166"/>
      <c r="E35" s="14">
        <f t="shared" si="8"/>
        <v>0.50391937290033595</v>
      </c>
      <c r="F35" s="158">
        <f t="shared" si="1"/>
        <v>5.0391937290033594E-3</v>
      </c>
      <c r="G35" s="11">
        <f t="shared" si="9"/>
        <v>8930</v>
      </c>
      <c r="H35" s="11">
        <f t="shared" si="4"/>
        <v>6395</v>
      </c>
      <c r="I35" s="11">
        <f t="shared" si="5"/>
        <v>1725</v>
      </c>
      <c r="J35" s="11">
        <f t="shared" si="6"/>
        <v>810</v>
      </c>
      <c r="K35" s="158">
        <f t="shared" si="7"/>
        <v>0.71612541993281076</v>
      </c>
      <c r="L35" s="158">
        <f t="shared" si="7"/>
        <v>0.19316909294512877</v>
      </c>
      <c r="M35" s="158">
        <f t="shared" si="7"/>
        <v>9.0705487122060474E-2</v>
      </c>
      <c r="N35" s="39"/>
      <c r="O35" s="39"/>
      <c r="P35" s="149" t="s">
        <v>28</v>
      </c>
      <c r="Q35" s="149" t="s">
        <v>133</v>
      </c>
      <c r="R35" s="150">
        <v>8650</v>
      </c>
      <c r="S35" s="150">
        <v>6135</v>
      </c>
      <c r="T35" s="150">
        <v>1005</v>
      </c>
      <c r="U35" s="150">
        <v>715</v>
      </c>
      <c r="V35" s="150">
        <v>505</v>
      </c>
      <c r="W35" s="150">
        <v>160</v>
      </c>
      <c r="X35" s="150">
        <v>90</v>
      </c>
      <c r="Y35" s="150">
        <v>25</v>
      </c>
      <c r="Z35" s="150">
        <v>10</v>
      </c>
      <c r="AA35" s="11">
        <f t="shared" si="0"/>
        <v>790</v>
      </c>
    </row>
    <row r="36" spans="1:30" x14ac:dyDescent="0.25">
      <c r="B36" s="11" t="s">
        <v>2</v>
      </c>
      <c r="C36" s="150">
        <v>9150</v>
      </c>
      <c r="E36" s="14">
        <f t="shared" si="8"/>
        <v>2.3510114816839804</v>
      </c>
      <c r="F36" s="158">
        <f t="shared" si="1"/>
        <v>2.3510114816839803E-2</v>
      </c>
      <c r="G36" s="11">
        <f t="shared" si="9"/>
        <v>9145</v>
      </c>
      <c r="H36" s="11">
        <v>6595</v>
      </c>
      <c r="I36" s="11">
        <f t="shared" si="5"/>
        <v>1745</v>
      </c>
      <c r="J36" s="11">
        <f t="shared" si="6"/>
        <v>805</v>
      </c>
      <c r="K36" s="158">
        <f t="shared" si="7"/>
        <v>0.72115910333515587</v>
      </c>
      <c r="L36" s="158">
        <f t="shared" si="7"/>
        <v>0.19081465281574631</v>
      </c>
      <c r="M36" s="158">
        <f t="shared" si="7"/>
        <v>8.8026243849097865E-2</v>
      </c>
      <c r="P36" s="149" t="s">
        <v>28</v>
      </c>
      <c r="Q36" s="149" t="s">
        <v>134</v>
      </c>
      <c r="R36" s="150">
        <v>8835</v>
      </c>
      <c r="S36" s="150">
        <v>6265</v>
      </c>
      <c r="T36" s="150">
        <v>975</v>
      </c>
      <c r="U36" s="150">
        <v>755</v>
      </c>
      <c r="V36" s="150">
        <v>520</v>
      </c>
      <c r="W36" s="150">
        <v>175</v>
      </c>
      <c r="X36" s="150">
        <v>95</v>
      </c>
      <c r="Y36" s="150">
        <v>30</v>
      </c>
      <c r="Z36" s="150">
        <v>10</v>
      </c>
      <c r="AA36" s="11">
        <f t="shared" si="0"/>
        <v>830</v>
      </c>
    </row>
    <row r="37" spans="1:30" x14ac:dyDescent="0.25">
      <c r="B37" s="11" t="s">
        <v>3</v>
      </c>
      <c r="C37" s="150">
        <v>9360</v>
      </c>
      <c r="E37" s="14">
        <f t="shared" si="8"/>
        <v>2.244788882950294</v>
      </c>
      <c r="F37" s="158">
        <f t="shared" si="1"/>
        <v>2.2447888829502941E-2</v>
      </c>
      <c r="G37" s="11">
        <f t="shared" si="9"/>
        <v>9355</v>
      </c>
      <c r="H37" s="11">
        <v>6740</v>
      </c>
      <c r="I37" s="11">
        <f t="shared" si="5"/>
        <v>1770</v>
      </c>
      <c r="J37" s="11">
        <f t="shared" si="6"/>
        <v>845</v>
      </c>
      <c r="K37" s="158">
        <f t="shared" si="7"/>
        <v>0.72047033671833249</v>
      </c>
      <c r="L37" s="158">
        <f t="shared" si="7"/>
        <v>0.18920363442009622</v>
      </c>
      <c r="M37" s="158">
        <f t="shared" si="7"/>
        <v>9.0326028861571359E-2</v>
      </c>
      <c r="P37" s="149" t="s">
        <v>28</v>
      </c>
      <c r="Q37" s="149" t="s">
        <v>135</v>
      </c>
      <c r="R37" s="150">
        <v>8885</v>
      </c>
      <c r="S37" s="150">
        <v>6305</v>
      </c>
      <c r="T37" s="150">
        <v>990</v>
      </c>
      <c r="U37" s="150">
        <v>745</v>
      </c>
      <c r="V37" s="150">
        <v>540</v>
      </c>
      <c r="W37" s="150">
        <v>165</v>
      </c>
      <c r="X37" s="150">
        <v>100</v>
      </c>
      <c r="Y37" s="150">
        <v>25</v>
      </c>
      <c r="Z37" s="150">
        <v>15</v>
      </c>
      <c r="AA37" s="11">
        <f t="shared" si="0"/>
        <v>845</v>
      </c>
    </row>
    <row r="38" spans="1:30" x14ac:dyDescent="0.25">
      <c r="A38" s="23">
        <v>2016</v>
      </c>
      <c r="B38" s="11" t="s">
        <v>0</v>
      </c>
      <c r="C38" s="150">
        <v>9465</v>
      </c>
      <c r="E38" s="14">
        <f t="shared" si="8"/>
        <v>1.1099365750528543</v>
      </c>
      <c r="F38" s="158">
        <f t="shared" si="1"/>
        <v>1.1099365750528542E-2</v>
      </c>
      <c r="G38" s="11">
        <f t="shared" si="9"/>
        <v>9460</v>
      </c>
      <c r="H38" s="11">
        <v>6835</v>
      </c>
      <c r="I38" s="11">
        <f t="shared" si="5"/>
        <v>1780</v>
      </c>
      <c r="J38" s="11">
        <f t="shared" si="6"/>
        <v>845</v>
      </c>
      <c r="K38" s="158">
        <f t="shared" si="7"/>
        <v>0.72251585623678649</v>
      </c>
      <c r="L38" s="158">
        <f t="shared" si="7"/>
        <v>0.18816067653276955</v>
      </c>
      <c r="M38" s="158">
        <f t="shared" si="7"/>
        <v>8.9323467230443973E-2</v>
      </c>
      <c r="P38" s="149" t="s">
        <v>28</v>
      </c>
      <c r="Q38" s="149" t="s">
        <v>268</v>
      </c>
      <c r="R38" s="150">
        <v>8930</v>
      </c>
      <c r="S38" s="150">
        <v>6395</v>
      </c>
      <c r="T38" s="150">
        <v>1005</v>
      </c>
      <c r="U38" s="150">
        <v>720</v>
      </c>
      <c r="V38" s="150">
        <v>515</v>
      </c>
      <c r="W38" s="150">
        <v>160</v>
      </c>
      <c r="X38" s="150">
        <v>100</v>
      </c>
      <c r="Y38" s="150">
        <v>25</v>
      </c>
      <c r="Z38" s="150">
        <v>10</v>
      </c>
      <c r="AA38" s="11">
        <f t="shared" si="0"/>
        <v>810</v>
      </c>
    </row>
    <row r="39" spans="1:30" x14ac:dyDescent="0.25">
      <c r="B39" s="11" t="s">
        <v>1</v>
      </c>
      <c r="C39" s="150">
        <v>9490</v>
      </c>
      <c r="E39" s="14">
        <f t="shared" si="8"/>
        <v>0.2635740643120717</v>
      </c>
      <c r="F39" s="158">
        <f t="shared" si="1"/>
        <v>2.635740643120717E-3</v>
      </c>
      <c r="G39" s="11">
        <f t="shared" si="9"/>
        <v>9485</v>
      </c>
      <c r="H39" s="11">
        <v>6900</v>
      </c>
      <c r="I39" s="11">
        <f t="shared" si="5"/>
        <v>1775</v>
      </c>
      <c r="J39" s="11">
        <f t="shared" si="6"/>
        <v>810</v>
      </c>
      <c r="K39" s="158">
        <f t="shared" ref="K39:M44" si="10">H39/$G39</f>
        <v>0.72746441750131785</v>
      </c>
      <c r="L39" s="158">
        <f t="shared" si="10"/>
        <v>0.1871375856615709</v>
      </c>
      <c r="M39" s="158">
        <f t="shared" si="10"/>
        <v>8.5397996837111231E-2</v>
      </c>
      <c r="P39" s="149" t="s">
        <v>28</v>
      </c>
      <c r="Q39" s="149" t="s">
        <v>269</v>
      </c>
      <c r="R39" s="150">
        <v>9150</v>
      </c>
      <c r="S39" s="150">
        <v>6595</v>
      </c>
      <c r="T39" s="150">
        <v>1030</v>
      </c>
      <c r="U39" s="150">
        <v>715</v>
      </c>
      <c r="V39" s="150">
        <v>515</v>
      </c>
      <c r="W39" s="150">
        <v>160</v>
      </c>
      <c r="X39" s="150">
        <v>95</v>
      </c>
      <c r="Y39" s="150">
        <v>25</v>
      </c>
      <c r="Z39" s="150">
        <v>10</v>
      </c>
      <c r="AA39" s="11">
        <f t="shared" si="0"/>
        <v>805</v>
      </c>
      <c r="AB39" s="39"/>
      <c r="AC39" s="39"/>
      <c r="AD39" s="39"/>
    </row>
    <row r="40" spans="1:30" x14ac:dyDescent="0.25">
      <c r="B40" s="11" t="s">
        <v>2</v>
      </c>
      <c r="C40" s="150">
        <v>9660</v>
      </c>
      <c r="E40" s="14">
        <f t="shared" si="8"/>
        <v>1.8115942028985508</v>
      </c>
      <c r="F40" s="158">
        <f t="shared" si="1"/>
        <v>1.8115942028985508E-2</v>
      </c>
      <c r="G40" s="11">
        <f t="shared" si="9"/>
        <v>9660</v>
      </c>
      <c r="H40" s="11">
        <v>7065</v>
      </c>
      <c r="I40" s="11">
        <f t="shared" si="5"/>
        <v>1775</v>
      </c>
      <c r="J40" s="11">
        <f t="shared" si="6"/>
        <v>820</v>
      </c>
      <c r="K40" s="158">
        <f t="shared" si="10"/>
        <v>0.73136645962732916</v>
      </c>
      <c r="L40" s="158">
        <f t="shared" si="10"/>
        <v>0.18374741200828157</v>
      </c>
      <c r="M40" s="158">
        <f t="shared" si="10"/>
        <v>8.4886128364389232E-2</v>
      </c>
      <c r="P40" s="149" t="s">
        <v>28</v>
      </c>
      <c r="Q40" s="149" t="s">
        <v>299</v>
      </c>
      <c r="R40" s="150">
        <v>9360</v>
      </c>
      <c r="S40" s="150">
        <v>6740</v>
      </c>
      <c r="T40" s="150">
        <v>995</v>
      </c>
      <c r="U40" s="150">
        <v>775</v>
      </c>
      <c r="V40" s="150">
        <v>535</v>
      </c>
      <c r="W40" s="150">
        <v>175</v>
      </c>
      <c r="X40" s="150">
        <v>100</v>
      </c>
      <c r="Y40" s="150">
        <v>25</v>
      </c>
      <c r="Z40" s="150">
        <v>10</v>
      </c>
      <c r="AA40" s="11">
        <f t="shared" si="0"/>
        <v>845</v>
      </c>
    </row>
    <row r="41" spans="1:30" x14ac:dyDescent="0.25">
      <c r="B41" s="11" t="s">
        <v>3</v>
      </c>
      <c r="C41" s="150">
        <v>9830</v>
      </c>
      <c r="E41" s="14">
        <f>F41*100</f>
        <v>1.6793893129770994</v>
      </c>
      <c r="F41" s="158">
        <f t="shared" si="1"/>
        <v>1.6793893129770993E-2</v>
      </c>
      <c r="G41" s="11">
        <f t="shared" si="9"/>
        <v>9825</v>
      </c>
      <c r="H41" s="11">
        <v>7165</v>
      </c>
      <c r="I41" s="11">
        <f t="shared" si="5"/>
        <v>1775</v>
      </c>
      <c r="J41" s="11">
        <f t="shared" si="6"/>
        <v>885</v>
      </c>
      <c r="K41" s="158">
        <f t="shared" si="10"/>
        <v>0.72926208651399493</v>
      </c>
      <c r="L41" s="158">
        <f t="shared" si="10"/>
        <v>0.1806615776081425</v>
      </c>
      <c r="M41" s="158">
        <f t="shared" si="10"/>
        <v>9.0076335877862596E-2</v>
      </c>
      <c r="P41" s="149" t="s">
        <v>28</v>
      </c>
      <c r="Q41" s="149" t="s">
        <v>300</v>
      </c>
      <c r="R41" s="150">
        <v>9465</v>
      </c>
      <c r="S41" s="150">
        <v>6835</v>
      </c>
      <c r="T41" s="150">
        <v>1000</v>
      </c>
      <c r="U41" s="150">
        <v>780</v>
      </c>
      <c r="V41" s="150">
        <v>535</v>
      </c>
      <c r="W41" s="150">
        <v>170</v>
      </c>
      <c r="X41" s="150">
        <v>105</v>
      </c>
      <c r="Y41" s="150">
        <v>25</v>
      </c>
      <c r="Z41" s="150">
        <v>10</v>
      </c>
      <c r="AA41" s="11">
        <f t="shared" si="0"/>
        <v>845</v>
      </c>
    </row>
    <row r="42" spans="1:30" x14ac:dyDescent="0.25">
      <c r="A42" s="23">
        <v>2017</v>
      </c>
      <c r="B42" s="11" t="s">
        <v>0</v>
      </c>
      <c r="C42" s="167">
        <v>9895</v>
      </c>
      <c r="E42" s="14">
        <f>F42*100</f>
        <v>0.70742799393633149</v>
      </c>
      <c r="F42" s="158">
        <f t="shared" si="1"/>
        <v>7.0742799393633147E-3</v>
      </c>
      <c r="G42" s="11">
        <f t="shared" si="9"/>
        <v>9895</v>
      </c>
      <c r="H42" s="167">
        <v>7210</v>
      </c>
      <c r="I42" s="11">
        <f t="shared" si="5"/>
        <v>1800</v>
      </c>
      <c r="J42" s="11">
        <f t="shared" si="6"/>
        <v>885</v>
      </c>
      <c r="K42" s="158">
        <f t="shared" si="10"/>
        <v>0.72865083375442141</v>
      </c>
      <c r="L42" s="158">
        <f t="shared" si="10"/>
        <v>0.18191005558362811</v>
      </c>
      <c r="M42" s="158">
        <f t="shared" si="10"/>
        <v>8.9439110661950483E-2</v>
      </c>
      <c r="Q42" s="149" t="s">
        <v>302</v>
      </c>
      <c r="R42" s="150">
        <v>9490</v>
      </c>
      <c r="S42" s="11">
        <v>6900</v>
      </c>
      <c r="T42" s="11">
        <v>1015</v>
      </c>
      <c r="U42" s="11">
        <v>760</v>
      </c>
      <c r="V42" s="11">
        <v>515</v>
      </c>
      <c r="W42" s="11">
        <v>170</v>
      </c>
      <c r="X42" s="11">
        <v>95</v>
      </c>
      <c r="Y42" s="11">
        <v>20</v>
      </c>
      <c r="Z42" s="11">
        <v>10</v>
      </c>
      <c r="AA42" s="11">
        <f t="shared" si="0"/>
        <v>810</v>
      </c>
    </row>
    <row r="43" spans="1:30" x14ac:dyDescent="0.25">
      <c r="B43" s="11" t="s">
        <v>1</v>
      </c>
      <c r="C43" s="167">
        <v>9955</v>
      </c>
      <c r="E43" s="14">
        <f>F43*100</f>
        <v>0.60271220492214972</v>
      </c>
      <c r="F43" s="158">
        <f t="shared" si="1"/>
        <v>6.0271220492214969E-3</v>
      </c>
      <c r="G43" s="11">
        <f t="shared" si="9"/>
        <v>9955</v>
      </c>
      <c r="H43" s="167">
        <v>7295</v>
      </c>
      <c r="I43" s="11">
        <f t="shared" si="5"/>
        <v>1795</v>
      </c>
      <c r="J43" s="11">
        <f t="shared" si="6"/>
        <v>865</v>
      </c>
      <c r="K43" s="158">
        <f t="shared" si="10"/>
        <v>0.73279758915118032</v>
      </c>
      <c r="L43" s="158">
        <f t="shared" si="10"/>
        <v>0.18031140130587645</v>
      </c>
      <c r="M43" s="158">
        <f t="shared" si="10"/>
        <v>8.6891009542943251E-2</v>
      </c>
      <c r="Q43" s="149" t="s">
        <v>532</v>
      </c>
      <c r="R43" s="150">
        <v>9660</v>
      </c>
      <c r="S43" s="150">
        <v>7065</v>
      </c>
      <c r="T43" s="150">
        <v>1015</v>
      </c>
      <c r="U43" s="150">
        <v>760</v>
      </c>
      <c r="V43" s="150">
        <v>515</v>
      </c>
      <c r="W43" s="150">
        <v>175</v>
      </c>
      <c r="X43" s="150">
        <v>95</v>
      </c>
      <c r="Y43" s="150">
        <v>25</v>
      </c>
      <c r="Z43" s="150">
        <v>10</v>
      </c>
      <c r="AA43" s="11">
        <f t="shared" si="0"/>
        <v>820</v>
      </c>
    </row>
    <row r="44" spans="1:30" x14ac:dyDescent="0.25">
      <c r="B44" s="11" t="s">
        <v>2</v>
      </c>
      <c r="C44" s="167">
        <v>10100</v>
      </c>
      <c r="E44" s="14">
        <f>F44*100</f>
        <v>1.3868251609707776</v>
      </c>
      <c r="F44" s="158">
        <f t="shared" si="1"/>
        <v>1.3868251609707775E-2</v>
      </c>
      <c r="G44" s="11">
        <f t="shared" si="9"/>
        <v>10095</v>
      </c>
      <c r="H44" s="167">
        <v>7430</v>
      </c>
      <c r="I44" s="11">
        <f t="shared" si="5"/>
        <v>1820</v>
      </c>
      <c r="J44" s="11">
        <f t="shared" si="6"/>
        <v>845</v>
      </c>
      <c r="K44" s="158">
        <f t="shared" si="10"/>
        <v>0.7360079247152056</v>
      </c>
      <c r="L44" s="158">
        <f t="shared" si="10"/>
        <v>0.18028727092620109</v>
      </c>
      <c r="M44" s="158">
        <f t="shared" si="10"/>
        <v>8.3704804358593357E-2</v>
      </c>
      <c r="Q44" s="149" t="s">
        <v>540</v>
      </c>
      <c r="R44" s="150">
        <v>9830</v>
      </c>
      <c r="S44" s="150">
        <v>7165</v>
      </c>
      <c r="T44" s="150">
        <v>1010</v>
      </c>
      <c r="U44" s="150">
        <v>765</v>
      </c>
      <c r="V44" s="150">
        <v>560</v>
      </c>
      <c r="W44" s="150">
        <v>185</v>
      </c>
      <c r="X44" s="150">
        <v>100</v>
      </c>
      <c r="Y44" s="150">
        <v>30</v>
      </c>
      <c r="Z44" s="150">
        <v>10</v>
      </c>
      <c r="AA44" s="11">
        <f t="shared" si="0"/>
        <v>885</v>
      </c>
    </row>
    <row r="45" spans="1:30" x14ac:dyDescent="0.25">
      <c r="C45" s="150"/>
      <c r="E45" s="14"/>
      <c r="F45" s="158"/>
      <c r="K45" s="158"/>
      <c r="L45" s="158"/>
      <c r="M45" s="158"/>
      <c r="Q45" s="149" t="s">
        <v>624</v>
      </c>
      <c r="R45" s="167">
        <v>9895</v>
      </c>
      <c r="S45" s="167">
        <v>7210</v>
      </c>
      <c r="T45" s="167">
        <v>1030</v>
      </c>
      <c r="U45" s="167">
        <v>770</v>
      </c>
      <c r="V45" s="167">
        <v>555</v>
      </c>
      <c r="W45" s="167">
        <v>190</v>
      </c>
      <c r="X45" s="167">
        <v>95</v>
      </c>
      <c r="Y45" s="167">
        <v>30</v>
      </c>
      <c r="Z45" s="167">
        <v>15</v>
      </c>
      <c r="AA45" s="11">
        <f t="shared" si="0"/>
        <v>885</v>
      </c>
    </row>
    <row r="46" spans="1:30" x14ac:dyDescent="0.25">
      <c r="Q46" s="149" t="s">
        <v>609</v>
      </c>
      <c r="R46" s="167">
        <v>9955</v>
      </c>
      <c r="S46" s="167">
        <v>7295</v>
      </c>
      <c r="T46" s="167">
        <v>1030</v>
      </c>
      <c r="U46" s="167">
        <v>765</v>
      </c>
      <c r="V46" s="167">
        <v>545</v>
      </c>
      <c r="W46" s="167">
        <v>185</v>
      </c>
      <c r="X46" s="167">
        <v>90</v>
      </c>
      <c r="Y46" s="167">
        <v>30</v>
      </c>
      <c r="Z46" s="167">
        <v>15</v>
      </c>
      <c r="AA46" s="11">
        <f t="shared" si="0"/>
        <v>865</v>
      </c>
    </row>
    <row r="47" spans="1:30" x14ac:dyDescent="0.25">
      <c r="H47" s="163" t="s">
        <v>301</v>
      </c>
      <c r="I47" s="163" t="s">
        <v>301</v>
      </c>
      <c r="J47" s="163" t="s">
        <v>301</v>
      </c>
      <c r="K47" s="163" t="s">
        <v>6</v>
      </c>
      <c r="L47" s="163" t="s">
        <v>6</v>
      </c>
      <c r="M47" s="163" t="s">
        <v>6</v>
      </c>
      <c r="Q47" s="149" t="s">
        <v>625</v>
      </c>
      <c r="R47" s="167">
        <v>10100</v>
      </c>
      <c r="S47" s="167">
        <v>7430</v>
      </c>
      <c r="T47" s="167">
        <v>1040</v>
      </c>
      <c r="U47" s="167">
        <v>780</v>
      </c>
      <c r="V47" s="167">
        <v>530</v>
      </c>
      <c r="W47" s="167">
        <v>180</v>
      </c>
      <c r="X47" s="167">
        <v>90</v>
      </c>
      <c r="Y47" s="167">
        <v>30</v>
      </c>
      <c r="Z47" s="167">
        <v>15</v>
      </c>
      <c r="AA47" s="11">
        <f t="shared" si="0"/>
        <v>845</v>
      </c>
    </row>
    <row r="48" spans="1:30" x14ac:dyDescent="0.25">
      <c r="B48" s="10" t="s">
        <v>541</v>
      </c>
      <c r="C48" s="11" t="s">
        <v>30</v>
      </c>
      <c r="H48" s="10" t="s">
        <v>270</v>
      </c>
      <c r="I48" s="10" t="s">
        <v>271</v>
      </c>
      <c r="J48" s="164" t="s">
        <v>298</v>
      </c>
      <c r="K48" s="10" t="s">
        <v>270</v>
      </c>
      <c r="L48" s="10" t="s">
        <v>271</v>
      </c>
      <c r="M48" s="164" t="s">
        <v>298</v>
      </c>
      <c r="Q48" s="149"/>
      <c r="R48" s="150"/>
      <c r="S48" s="150"/>
      <c r="T48" s="150"/>
      <c r="U48" s="150"/>
      <c r="V48" s="150"/>
      <c r="W48" s="150"/>
      <c r="X48" s="150"/>
      <c r="Y48" s="150"/>
      <c r="Z48" s="150"/>
    </row>
    <row r="49" spans="2:13" x14ac:dyDescent="0.25">
      <c r="B49" s="11">
        <v>2007</v>
      </c>
      <c r="C49" s="11">
        <v>6410</v>
      </c>
      <c r="F49" s="11">
        <v>2007</v>
      </c>
      <c r="G49" s="11">
        <f t="shared" ref="G49:G59" si="11">SUM(H49:J49)</f>
        <v>6205</v>
      </c>
      <c r="H49" s="10">
        <f>S7</f>
        <v>3965</v>
      </c>
      <c r="I49" s="10">
        <f>T7+U7</f>
        <v>1430</v>
      </c>
      <c r="J49" s="168">
        <f>V7+W7+X7+Y7+Z7</f>
        <v>810</v>
      </c>
      <c r="K49" s="158">
        <f t="shared" ref="K49:M59" si="12">H49/$G49</f>
        <v>0.63900080580177276</v>
      </c>
      <c r="L49" s="158">
        <f t="shared" si="12"/>
        <v>0.23045930701047543</v>
      </c>
      <c r="M49" s="158">
        <f t="shared" si="12"/>
        <v>0.13053988718775181</v>
      </c>
    </row>
    <row r="50" spans="2:13" x14ac:dyDescent="0.25">
      <c r="B50" s="11">
        <v>2008</v>
      </c>
      <c r="C50" s="11">
        <v>6890</v>
      </c>
      <c r="D50" s="158">
        <f t="shared" ref="D50:D57" si="13">(C50-C49)/C49</f>
        <v>7.4882995319812795E-2</v>
      </c>
      <c r="F50" s="11">
        <v>2008</v>
      </c>
      <c r="G50" s="11">
        <f t="shared" si="11"/>
        <v>6705</v>
      </c>
      <c r="H50" s="10">
        <f>S11</f>
        <v>4460</v>
      </c>
      <c r="I50" s="10">
        <f>T11+U11</f>
        <v>1445</v>
      </c>
      <c r="J50" s="168">
        <f>V11+W11+X11+Y11+Z11</f>
        <v>800</v>
      </c>
      <c r="K50" s="158">
        <f t="shared" si="12"/>
        <v>0.66517524235645042</v>
      </c>
      <c r="L50" s="158">
        <f t="shared" si="12"/>
        <v>0.21551081282624907</v>
      </c>
      <c r="M50" s="158">
        <f t="shared" si="12"/>
        <v>0.11931394481730052</v>
      </c>
    </row>
    <row r="51" spans="2:13" x14ac:dyDescent="0.25">
      <c r="B51" s="11">
        <v>2009</v>
      </c>
      <c r="C51" s="11">
        <v>7240</v>
      </c>
      <c r="D51" s="158">
        <f t="shared" si="13"/>
        <v>5.0798258345428157E-2</v>
      </c>
      <c r="F51" s="11">
        <v>2009</v>
      </c>
      <c r="G51" s="11">
        <f t="shared" si="11"/>
        <v>7110</v>
      </c>
      <c r="H51" s="10">
        <f>S15</f>
        <v>4895</v>
      </c>
      <c r="I51" s="10">
        <f>T15+U15</f>
        <v>1480</v>
      </c>
      <c r="J51" s="168">
        <f>V15+W15+X15+Y15+Z15</f>
        <v>735</v>
      </c>
      <c r="K51" s="158">
        <f t="shared" si="12"/>
        <v>0.6884669479606188</v>
      </c>
      <c r="L51" s="158">
        <f t="shared" si="12"/>
        <v>0.20815752461322082</v>
      </c>
      <c r="M51" s="158">
        <f t="shared" si="12"/>
        <v>0.10337552742616034</v>
      </c>
    </row>
    <row r="52" spans="2:13" x14ac:dyDescent="0.25">
      <c r="B52" s="23">
        <v>2010</v>
      </c>
      <c r="C52" s="11">
        <v>7360</v>
      </c>
      <c r="D52" s="158">
        <f t="shared" si="13"/>
        <v>1.6574585635359115E-2</v>
      </c>
      <c r="F52" s="23">
        <v>2010</v>
      </c>
      <c r="G52" s="11">
        <f t="shared" si="11"/>
        <v>7235</v>
      </c>
      <c r="H52" s="10">
        <f>S19</f>
        <v>4935</v>
      </c>
      <c r="I52" s="10">
        <f>T19+U19</f>
        <v>1515</v>
      </c>
      <c r="J52" s="168">
        <f>V19+W19+X19+Y19+Z19</f>
        <v>785</v>
      </c>
      <c r="K52" s="158">
        <f t="shared" si="12"/>
        <v>0.68210089841050447</v>
      </c>
      <c r="L52" s="158">
        <f t="shared" si="12"/>
        <v>0.20939875604699379</v>
      </c>
      <c r="M52" s="158">
        <f t="shared" si="12"/>
        <v>0.10850034554250172</v>
      </c>
    </row>
    <row r="53" spans="2:13" x14ac:dyDescent="0.25">
      <c r="B53" s="11">
        <v>2011</v>
      </c>
      <c r="C53" s="150">
        <v>7765</v>
      </c>
      <c r="D53" s="158">
        <f t="shared" si="13"/>
        <v>5.502717391304348E-2</v>
      </c>
      <c r="E53" s="14"/>
      <c r="F53" s="11">
        <v>2011</v>
      </c>
      <c r="G53" s="11">
        <f t="shared" si="11"/>
        <v>7580</v>
      </c>
      <c r="H53" s="11">
        <f>S23</f>
        <v>5095</v>
      </c>
      <c r="I53" s="11">
        <f>T23+U23</f>
        <v>1650</v>
      </c>
      <c r="J53" s="168">
        <f>V23+W23+X23+Y23+Z23</f>
        <v>835</v>
      </c>
      <c r="K53" s="158">
        <f t="shared" si="12"/>
        <v>0.67216358839050128</v>
      </c>
      <c r="L53" s="158">
        <f t="shared" si="12"/>
        <v>0.21767810026385223</v>
      </c>
      <c r="M53" s="158">
        <f t="shared" si="12"/>
        <v>0.11015831134564644</v>
      </c>
    </row>
    <row r="54" spans="2:13" x14ac:dyDescent="0.25">
      <c r="B54" s="11">
        <v>2012</v>
      </c>
      <c r="C54" s="150">
        <v>8150</v>
      </c>
      <c r="D54" s="158">
        <f t="shared" si="13"/>
        <v>4.9581455247907275E-2</v>
      </c>
      <c r="E54" s="14"/>
      <c r="F54" s="11">
        <v>2012</v>
      </c>
      <c r="G54" s="11">
        <f t="shared" si="11"/>
        <v>8045</v>
      </c>
      <c r="H54" s="11">
        <f>S27</f>
        <v>5510</v>
      </c>
      <c r="I54" s="11">
        <f>T27+U27</f>
        <v>1700</v>
      </c>
      <c r="J54" s="168">
        <f>V27+W27+X27+Y27+Z27</f>
        <v>835</v>
      </c>
      <c r="K54" s="158">
        <f t="shared" si="12"/>
        <v>0.68489745183343687</v>
      </c>
      <c r="L54" s="158">
        <f t="shared" si="12"/>
        <v>0.2113113735239279</v>
      </c>
      <c r="M54" s="158">
        <f t="shared" si="12"/>
        <v>0.10379117464263518</v>
      </c>
    </row>
    <row r="55" spans="2:13" x14ac:dyDescent="0.25">
      <c r="B55" s="11">
        <v>2013</v>
      </c>
      <c r="C55" s="150">
        <v>8395</v>
      </c>
      <c r="D55" s="158">
        <f t="shared" si="13"/>
        <v>3.0061349693251534E-2</v>
      </c>
      <c r="E55" s="14"/>
      <c r="F55" s="11">
        <v>2013</v>
      </c>
      <c r="G55" s="11">
        <f t="shared" si="11"/>
        <v>8255</v>
      </c>
      <c r="H55" s="11">
        <f>S31</f>
        <v>5755</v>
      </c>
      <c r="I55" s="11">
        <f>T31+U31</f>
        <v>1700</v>
      </c>
      <c r="J55" s="168">
        <f>V31+W31+X31+Y31+Z31</f>
        <v>800</v>
      </c>
      <c r="K55" s="158">
        <f t="shared" si="12"/>
        <v>0.69715324046032712</v>
      </c>
      <c r="L55" s="158">
        <f t="shared" si="12"/>
        <v>0.2059357964869776</v>
      </c>
      <c r="M55" s="158">
        <f t="shared" si="12"/>
        <v>9.6910963052695337E-2</v>
      </c>
    </row>
    <row r="56" spans="2:13" x14ac:dyDescent="0.25">
      <c r="B56" s="11">
        <v>2014</v>
      </c>
      <c r="C56" s="165">
        <v>8835</v>
      </c>
      <c r="D56" s="158">
        <f t="shared" si="13"/>
        <v>5.2412150089338895E-2</v>
      </c>
      <c r="E56" s="14"/>
      <c r="F56" s="11">
        <v>2014</v>
      </c>
      <c r="G56" s="11">
        <f t="shared" si="11"/>
        <v>8645</v>
      </c>
      <c r="H56" s="11">
        <f>S35</f>
        <v>6135</v>
      </c>
      <c r="I56" s="11">
        <f>T35+U35</f>
        <v>1720</v>
      </c>
      <c r="J56" s="168">
        <f>V35+W35+X35+Y35+Z35</f>
        <v>790</v>
      </c>
      <c r="K56" s="158">
        <f t="shared" si="12"/>
        <v>0.70965876229034119</v>
      </c>
      <c r="L56" s="158">
        <f t="shared" si="12"/>
        <v>0.19895893580104107</v>
      </c>
      <c r="M56" s="158">
        <f t="shared" si="12"/>
        <v>9.1382301908617694E-2</v>
      </c>
    </row>
    <row r="57" spans="2:13" x14ac:dyDescent="0.25">
      <c r="B57" s="11">
        <v>2015</v>
      </c>
      <c r="C57" s="150">
        <v>9360</v>
      </c>
      <c r="D57" s="158">
        <f t="shared" si="13"/>
        <v>5.9422750424448216E-2</v>
      </c>
      <c r="E57" s="14"/>
      <c r="F57" s="11">
        <v>2015</v>
      </c>
      <c r="G57" s="11">
        <f t="shared" si="11"/>
        <v>9145</v>
      </c>
      <c r="H57" s="11">
        <f>S39</f>
        <v>6595</v>
      </c>
      <c r="I57" s="11">
        <f>T39+U39</f>
        <v>1745</v>
      </c>
      <c r="J57" s="168">
        <f>V39+W39+X39+Y39+Z39</f>
        <v>805</v>
      </c>
      <c r="K57" s="158">
        <f t="shared" si="12"/>
        <v>0.72115910333515587</v>
      </c>
      <c r="L57" s="158">
        <f t="shared" si="12"/>
        <v>0.19081465281574631</v>
      </c>
      <c r="M57" s="158">
        <f t="shared" si="12"/>
        <v>8.8026243849097865E-2</v>
      </c>
    </row>
    <row r="58" spans="2:13" x14ac:dyDescent="0.25">
      <c r="B58" s="23">
        <v>2016</v>
      </c>
      <c r="C58" s="150">
        <v>9830</v>
      </c>
      <c r="D58" s="158">
        <f>(C58-C57)/C57</f>
        <v>5.0213675213675216E-2</v>
      </c>
      <c r="E58" s="161">
        <f>(C58-C49)/C49</f>
        <v>0.53354134165366618</v>
      </c>
      <c r="F58" s="23">
        <v>2016</v>
      </c>
      <c r="G58" s="11">
        <f t="shared" si="11"/>
        <v>9660</v>
      </c>
      <c r="H58" s="11">
        <f>S43</f>
        <v>7065</v>
      </c>
      <c r="I58" s="11">
        <f>T43+U43</f>
        <v>1775</v>
      </c>
      <c r="J58" s="168">
        <f>V43+W43+X43+Y43+Z43</f>
        <v>820</v>
      </c>
      <c r="K58" s="158">
        <f t="shared" si="12"/>
        <v>0.73136645962732916</v>
      </c>
      <c r="L58" s="158">
        <f t="shared" si="12"/>
        <v>0.18374741200828157</v>
      </c>
      <c r="M58" s="158">
        <f t="shared" si="12"/>
        <v>8.4886128364389232E-2</v>
      </c>
    </row>
    <row r="59" spans="2:13" x14ac:dyDescent="0.25">
      <c r="B59" s="11">
        <v>2017</v>
      </c>
      <c r="F59" s="11">
        <v>2017</v>
      </c>
      <c r="G59" s="11">
        <f t="shared" si="11"/>
        <v>10095</v>
      </c>
      <c r="H59" s="11">
        <f>S47</f>
        <v>7430</v>
      </c>
      <c r="I59" s="11">
        <f>T47+U47</f>
        <v>1820</v>
      </c>
      <c r="J59" s="168">
        <f>V47+W47+X47+Y47+Z47</f>
        <v>845</v>
      </c>
      <c r="K59" s="158">
        <f t="shared" si="12"/>
        <v>0.7360079247152056</v>
      </c>
      <c r="L59" s="158">
        <f t="shared" si="12"/>
        <v>0.18028727092620109</v>
      </c>
      <c r="M59" s="158">
        <f t="shared" si="12"/>
        <v>8.3704804358593357E-2</v>
      </c>
    </row>
    <row r="60" spans="2:13" x14ac:dyDescent="0.25">
      <c r="G60" s="162">
        <f>(G59-G49)/G50</f>
        <v>0.58016405667412374</v>
      </c>
      <c r="H60" s="162">
        <f>(H59-H49)/H50</f>
        <v>0.77690582959641252</v>
      </c>
      <c r="I60" s="162">
        <f>(I59-I49)/I50</f>
        <v>0.26989619377162632</v>
      </c>
      <c r="J60" s="162">
        <f>(J59-J49)/J50</f>
        <v>4.3749999999999997E-2</v>
      </c>
    </row>
    <row r="62" spans="2:13" x14ac:dyDescent="0.25">
      <c r="H62" s="11">
        <f>H49/G49</f>
        <v>0.63900080580177276</v>
      </c>
    </row>
    <row r="63" spans="2:13" x14ac:dyDescent="0.25">
      <c r="H63" s="11">
        <f>H59/G59</f>
        <v>0.7360079247152056</v>
      </c>
    </row>
    <row r="64" spans="2:13" ht="14.5" x14ac:dyDescent="0.35">
      <c r="J64" s="169"/>
      <c r="K64" s="107"/>
      <c r="L64" s="107"/>
      <c r="M64" s="107"/>
    </row>
    <row r="65" spans="10:14" x14ac:dyDescent="0.25">
      <c r="J65" s="170"/>
      <c r="K65" s="170"/>
      <c r="L65" s="170"/>
      <c r="M65" s="170"/>
    </row>
    <row r="66" spans="10:14" x14ac:dyDescent="0.25">
      <c r="J66" s="170"/>
      <c r="K66" s="170"/>
      <c r="L66" s="170"/>
      <c r="M66" s="170"/>
    </row>
    <row r="67" spans="10:14" x14ac:dyDescent="0.25">
      <c r="J67" s="170"/>
      <c r="K67" s="170"/>
      <c r="L67" s="170"/>
      <c r="M67" s="170"/>
    </row>
    <row r="68" spans="10:14" x14ac:dyDescent="0.25">
      <c r="J68" s="170"/>
      <c r="K68" s="170"/>
      <c r="L68" s="167"/>
      <c r="M68" s="167"/>
      <c r="N68" s="162"/>
    </row>
    <row r="69" spans="10:14" x14ac:dyDescent="0.25">
      <c r="J69" s="170"/>
      <c r="K69" s="170"/>
      <c r="L69" s="167"/>
      <c r="M69" s="167"/>
      <c r="N69" s="162"/>
    </row>
    <row r="70" spans="10:14" x14ac:dyDescent="0.25">
      <c r="J70" s="170"/>
      <c r="K70" s="170"/>
      <c r="L70" s="167"/>
      <c r="M70" s="167"/>
      <c r="N70" s="162"/>
    </row>
    <row r="71" spans="10:14" x14ac:dyDescent="0.25">
      <c r="J71" s="170"/>
      <c r="K71" s="170"/>
      <c r="L71" s="167"/>
      <c r="M71" s="167"/>
      <c r="N71" s="162"/>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tabSelected="1" topLeftCell="A19" workbookViewId="0">
      <selection activeCell="A26" sqref="A26"/>
    </sheetView>
  </sheetViews>
  <sheetFormatPr defaultColWidth="9.1796875" defaultRowHeight="12.5" x14ac:dyDescent="0.25"/>
  <cols>
    <col min="1" max="16384" width="9.1796875" style="11"/>
  </cols>
  <sheetData>
    <row r="1" spans="2:26" x14ac:dyDescent="0.25">
      <c r="L1" s="10"/>
      <c r="P1" s="10"/>
      <c r="S1" s="7"/>
    </row>
    <row r="2" spans="2:26" ht="13" x14ac:dyDescent="0.3">
      <c r="K2" s="171"/>
      <c r="U2" s="11" t="s">
        <v>30</v>
      </c>
    </row>
    <row r="3" spans="2:26" ht="13" x14ac:dyDescent="0.3">
      <c r="B3" s="13" t="s">
        <v>96</v>
      </c>
      <c r="D3" s="10"/>
      <c r="M3" s="11" t="s">
        <v>83</v>
      </c>
      <c r="N3" s="11">
        <v>2015</v>
      </c>
      <c r="Q3" s="11" t="s">
        <v>65</v>
      </c>
      <c r="R3" s="11" t="s">
        <v>66</v>
      </c>
      <c r="U3" s="7" t="s">
        <v>201</v>
      </c>
    </row>
    <row r="4" spans="2:26" x14ac:dyDescent="0.25">
      <c r="L4" s="11" t="s">
        <v>62</v>
      </c>
      <c r="M4" s="14">
        <v>2.8772763179233389</v>
      </c>
      <c r="N4" s="14">
        <v>4.4524969945645285</v>
      </c>
      <c r="O4" s="14">
        <f>N4-M4</f>
        <v>1.5752206766411896</v>
      </c>
      <c r="P4" s="172">
        <f t="shared" ref="P4:P14" si="0">((N4-M4)/M4)*100</f>
        <v>54.746937818544239</v>
      </c>
      <c r="R4" s="11" t="s">
        <v>67</v>
      </c>
    </row>
    <row r="5" spans="2:26" ht="13" x14ac:dyDescent="0.3">
      <c r="L5" s="11" t="s">
        <v>58</v>
      </c>
      <c r="M5" s="14">
        <v>3.4651314484287532</v>
      </c>
      <c r="N5" s="14">
        <v>4.5077190615689249</v>
      </c>
      <c r="O5" s="14">
        <f t="shared" ref="O5:O15" si="1">N5-M5</f>
        <v>1.0425876131401717</v>
      </c>
      <c r="P5" s="172">
        <f t="shared" si="0"/>
        <v>30.087967185571792</v>
      </c>
      <c r="R5" s="11" t="s">
        <v>68</v>
      </c>
      <c r="U5" s="13" t="s">
        <v>202</v>
      </c>
    </row>
    <row r="6" spans="2:26" x14ac:dyDescent="0.25">
      <c r="L6" s="11" t="s">
        <v>63</v>
      </c>
      <c r="M6" s="14">
        <v>3.2481834645213823</v>
      </c>
      <c r="N6" s="14">
        <v>4.7408584173941204</v>
      </c>
      <c r="O6" s="14">
        <f t="shared" si="1"/>
        <v>1.4926749528727381</v>
      </c>
      <c r="P6" s="172">
        <f t="shared" si="0"/>
        <v>45.95414542240713</v>
      </c>
      <c r="Q6" s="11" t="s">
        <v>69</v>
      </c>
      <c r="R6" s="11" t="s">
        <v>70</v>
      </c>
      <c r="U6" s="149" t="s">
        <v>39</v>
      </c>
      <c r="V6" s="149" t="s">
        <v>136</v>
      </c>
      <c r="W6" s="149" t="s">
        <v>137</v>
      </c>
      <c r="X6" s="149" t="s">
        <v>5</v>
      </c>
      <c r="Y6" s="149" t="s">
        <v>135</v>
      </c>
    </row>
    <row r="7" spans="2:26" x14ac:dyDescent="0.25">
      <c r="L7" s="11" t="s">
        <v>59</v>
      </c>
      <c r="M7" s="14">
        <v>3.6834434273646619</v>
      </c>
      <c r="N7" s="14">
        <v>4.7777631790569526</v>
      </c>
      <c r="O7" s="14">
        <f t="shared" si="1"/>
        <v>1.0943197516922907</v>
      </c>
      <c r="P7" s="172">
        <f t="shared" si="0"/>
        <v>29.709150507443173</v>
      </c>
      <c r="R7" s="11" t="s">
        <v>71</v>
      </c>
      <c r="U7" s="149" t="s">
        <v>28</v>
      </c>
      <c r="V7" s="149" t="s">
        <v>203</v>
      </c>
      <c r="W7" s="149" t="s">
        <v>203</v>
      </c>
      <c r="X7" s="149" t="s">
        <v>95</v>
      </c>
      <c r="Y7" s="150">
        <v>8885</v>
      </c>
    </row>
    <row r="8" spans="2:26" x14ac:dyDescent="0.25">
      <c r="L8" s="11" t="s">
        <v>55</v>
      </c>
      <c r="M8" s="14">
        <v>3.8290096332600982</v>
      </c>
      <c r="N8" s="14">
        <v>4.9777122932071656</v>
      </c>
      <c r="O8" s="14">
        <f t="shared" si="1"/>
        <v>1.1487026599470673</v>
      </c>
      <c r="P8" s="172">
        <f t="shared" si="0"/>
        <v>29.999993992416208</v>
      </c>
      <c r="Q8" s="149"/>
      <c r="R8" s="149" t="s">
        <v>72</v>
      </c>
      <c r="U8" s="149" t="s">
        <v>28</v>
      </c>
      <c r="V8" s="149" t="s">
        <v>204</v>
      </c>
      <c r="W8" s="149" t="s">
        <v>205</v>
      </c>
      <c r="X8" s="149" t="s">
        <v>95</v>
      </c>
      <c r="Y8" s="150">
        <v>6305</v>
      </c>
      <c r="Z8" s="11">
        <f>(Y8/Y7)*100</f>
        <v>70.962296004501965</v>
      </c>
    </row>
    <row r="9" spans="2:26" x14ac:dyDescent="0.25">
      <c r="L9" s="11" t="s">
        <v>54</v>
      </c>
      <c r="M9" s="14">
        <v>3.750020089393336</v>
      </c>
      <c r="N9" s="14">
        <v>5.2163148795601115</v>
      </c>
      <c r="O9" s="14">
        <f t="shared" si="1"/>
        <v>1.4662947901667756</v>
      </c>
      <c r="P9" s="172">
        <f t="shared" si="0"/>
        <v>39.100984933763037</v>
      </c>
      <c r="Q9" s="149" t="s">
        <v>73</v>
      </c>
      <c r="R9" s="149" t="s">
        <v>74</v>
      </c>
      <c r="U9" s="149" t="s">
        <v>28</v>
      </c>
      <c r="V9" s="149" t="s">
        <v>204</v>
      </c>
      <c r="W9" s="149" t="s">
        <v>206</v>
      </c>
      <c r="X9" s="149" t="s">
        <v>95</v>
      </c>
      <c r="Y9" s="150">
        <v>990</v>
      </c>
    </row>
    <row r="10" spans="2:26" x14ac:dyDescent="0.25">
      <c r="L10" s="11" t="s">
        <v>61</v>
      </c>
      <c r="M10" s="14">
        <v>3.9590453257077725</v>
      </c>
      <c r="N10" s="14">
        <v>5.4244076647282116</v>
      </c>
      <c r="O10" s="14">
        <f t="shared" si="1"/>
        <v>1.4653623390204391</v>
      </c>
      <c r="P10" s="172">
        <f t="shared" si="0"/>
        <v>37.013022546249104</v>
      </c>
      <c r="Q10" s="149"/>
      <c r="R10" s="149" t="s">
        <v>75</v>
      </c>
      <c r="U10" s="149" t="s">
        <v>28</v>
      </c>
      <c r="V10" s="149" t="s">
        <v>204</v>
      </c>
      <c r="W10" s="149" t="s">
        <v>207</v>
      </c>
      <c r="X10" s="149" t="s">
        <v>95</v>
      </c>
      <c r="Y10" s="150">
        <v>745</v>
      </c>
    </row>
    <row r="11" spans="2:26" x14ac:dyDescent="0.25">
      <c r="L11" s="11" t="s">
        <v>52</v>
      </c>
      <c r="M11" s="14">
        <v>4.5087835768335589</v>
      </c>
      <c r="N11" s="14">
        <v>5.4931706735865147</v>
      </c>
      <c r="O11" s="14">
        <f t="shared" si="1"/>
        <v>0.98438709675295577</v>
      </c>
      <c r="P11" s="172">
        <f t="shared" si="0"/>
        <v>21.832653530118513</v>
      </c>
      <c r="Q11" s="149"/>
      <c r="R11" s="150" t="s">
        <v>76</v>
      </c>
      <c r="U11" s="149" t="s">
        <v>28</v>
      </c>
      <c r="V11" s="149" t="s">
        <v>204</v>
      </c>
      <c r="W11" s="149" t="s">
        <v>208</v>
      </c>
      <c r="X11" s="149" t="s">
        <v>95</v>
      </c>
      <c r="Y11" s="150">
        <v>540</v>
      </c>
      <c r="Z11" s="11">
        <f>(SUM(Y8:Y11)/Y7)*100</f>
        <v>96.567248171074851</v>
      </c>
    </row>
    <row r="12" spans="2:26" x14ac:dyDescent="0.25">
      <c r="I12" s="10" t="s">
        <v>55</v>
      </c>
      <c r="J12" s="150">
        <v>200</v>
      </c>
      <c r="L12" s="11" t="s">
        <v>60</v>
      </c>
      <c r="M12" s="14">
        <v>4.2040542848509537</v>
      </c>
      <c r="N12" s="14">
        <v>6.1724179593723578</v>
      </c>
      <c r="O12" s="14">
        <f t="shared" si="1"/>
        <v>1.9683636745214041</v>
      </c>
      <c r="P12" s="172">
        <f t="shared" si="0"/>
        <v>46.820605566733029</v>
      </c>
      <c r="Q12" s="149" t="s">
        <v>77</v>
      </c>
      <c r="R12" s="150" t="s">
        <v>78</v>
      </c>
      <c r="U12" s="149" t="s">
        <v>28</v>
      </c>
      <c r="V12" s="149" t="s">
        <v>204</v>
      </c>
      <c r="W12" s="149" t="s">
        <v>209</v>
      </c>
      <c r="X12" s="149" t="s">
        <v>95</v>
      </c>
      <c r="Y12" s="150">
        <v>165</v>
      </c>
    </row>
    <row r="13" spans="2:26" x14ac:dyDescent="0.25">
      <c r="I13" s="10" t="s">
        <v>60</v>
      </c>
      <c r="J13" s="150">
        <v>235</v>
      </c>
      <c r="L13" s="11" t="s">
        <v>57</v>
      </c>
      <c r="M13" s="14">
        <v>5.4105797644316818</v>
      </c>
      <c r="N13" s="14">
        <v>6.4895391794056847</v>
      </c>
      <c r="O13" s="14">
        <f t="shared" si="1"/>
        <v>1.0789594149740029</v>
      </c>
      <c r="P13" s="172">
        <f t="shared" si="0"/>
        <v>19.941659895061818</v>
      </c>
      <c r="Q13" s="149"/>
      <c r="R13" s="150" t="s">
        <v>79</v>
      </c>
      <c r="U13" s="149" t="s">
        <v>28</v>
      </c>
      <c r="V13" s="149" t="s">
        <v>204</v>
      </c>
      <c r="W13" s="149" t="s">
        <v>210</v>
      </c>
      <c r="X13" s="149" t="s">
        <v>95</v>
      </c>
      <c r="Y13" s="150">
        <v>100</v>
      </c>
    </row>
    <row r="14" spans="2:26" x14ac:dyDescent="0.25">
      <c r="I14" s="10" t="s">
        <v>62</v>
      </c>
      <c r="J14" s="150">
        <v>260</v>
      </c>
      <c r="L14" s="11" t="s">
        <v>53</v>
      </c>
      <c r="M14" s="14">
        <v>4.8142419617523844</v>
      </c>
      <c r="N14" s="14">
        <v>6.7543227665706054</v>
      </c>
      <c r="O14" s="14">
        <f t="shared" si="1"/>
        <v>1.940080804818221</v>
      </c>
      <c r="P14" s="172">
        <f t="shared" si="0"/>
        <v>40.298780581274137</v>
      </c>
      <c r="Q14" s="149"/>
      <c r="R14" s="150" t="s">
        <v>80</v>
      </c>
      <c r="U14" s="149" t="s">
        <v>28</v>
      </c>
      <c r="V14" s="149" t="s">
        <v>204</v>
      </c>
      <c r="W14" s="149" t="s">
        <v>211</v>
      </c>
      <c r="X14" s="149" t="s">
        <v>95</v>
      </c>
      <c r="Y14" s="150">
        <v>25</v>
      </c>
    </row>
    <row r="15" spans="2:26" x14ac:dyDescent="0.25">
      <c r="B15" s="7"/>
      <c r="C15" s="7"/>
      <c r="D15" s="7"/>
      <c r="E15" s="7"/>
      <c r="F15" s="7"/>
      <c r="I15" s="10" t="s">
        <v>53</v>
      </c>
      <c r="J15" s="150">
        <v>330</v>
      </c>
      <c r="L15" s="11" t="s">
        <v>56</v>
      </c>
      <c r="M15" s="14">
        <v>5.3430947305492449</v>
      </c>
      <c r="N15" s="14">
        <v>7.3029510830572519</v>
      </c>
      <c r="O15" s="14">
        <f t="shared" si="1"/>
        <v>1.959856352508007</v>
      </c>
      <c r="P15" s="172">
        <f>((N15-M15)/M15)*100</f>
        <v>36.680172284846293</v>
      </c>
      <c r="Q15" s="149"/>
      <c r="R15" s="150"/>
      <c r="U15" s="149" t="s">
        <v>28</v>
      </c>
      <c r="V15" s="149" t="s">
        <v>204</v>
      </c>
      <c r="W15" s="149" t="s">
        <v>212</v>
      </c>
      <c r="X15" s="149" t="s">
        <v>95</v>
      </c>
      <c r="Y15" s="150">
        <v>15</v>
      </c>
    </row>
    <row r="16" spans="2:26" x14ac:dyDescent="0.25">
      <c r="B16" s="9" t="s">
        <v>200</v>
      </c>
      <c r="C16" s="7"/>
      <c r="D16" s="7"/>
      <c r="E16" s="7"/>
      <c r="F16" s="7"/>
      <c r="I16" s="10" t="s">
        <v>52</v>
      </c>
      <c r="J16" s="150">
        <v>355</v>
      </c>
      <c r="P16" s="149"/>
      <c r="Q16" s="149"/>
      <c r="R16" s="150"/>
      <c r="U16" s="149" t="s">
        <v>28</v>
      </c>
      <c r="V16" s="149" t="s">
        <v>213</v>
      </c>
      <c r="W16" s="149" t="s">
        <v>214</v>
      </c>
      <c r="X16" s="149" t="s">
        <v>95</v>
      </c>
      <c r="Y16" s="150">
        <v>8215</v>
      </c>
    </row>
    <row r="17" spans="1:25" x14ac:dyDescent="0.25">
      <c r="B17" s="7"/>
      <c r="C17" s="7"/>
      <c r="D17" s="7"/>
      <c r="E17" s="7"/>
      <c r="F17" s="7"/>
      <c r="I17" s="10" t="s">
        <v>63</v>
      </c>
      <c r="J17" s="150">
        <v>530</v>
      </c>
      <c r="P17" s="149"/>
      <c r="Q17" s="149"/>
      <c r="R17" s="150"/>
      <c r="U17" s="149" t="s">
        <v>28</v>
      </c>
      <c r="V17" s="149" t="s">
        <v>213</v>
      </c>
      <c r="W17" s="149" t="s">
        <v>215</v>
      </c>
      <c r="X17" s="149" t="s">
        <v>95</v>
      </c>
      <c r="Y17" s="150">
        <v>670</v>
      </c>
    </row>
    <row r="18" spans="1:25" x14ac:dyDescent="0.25">
      <c r="B18" s="7"/>
      <c r="C18" s="7"/>
      <c r="D18" s="7"/>
      <c r="E18" s="7"/>
      <c r="F18" s="7"/>
      <c r="I18" s="10" t="s">
        <v>54</v>
      </c>
      <c r="J18" s="150">
        <v>595</v>
      </c>
      <c r="P18" s="149"/>
      <c r="Q18" s="149"/>
      <c r="R18" s="150"/>
    </row>
    <row r="19" spans="1:25" x14ac:dyDescent="0.25">
      <c r="B19" s="7"/>
      <c r="C19" s="7"/>
      <c r="D19" s="7"/>
      <c r="E19" s="7"/>
      <c r="F19" s="7"/>
      <c r="G19" s="10" t="s">
        <v>7</v>
      </c>
      <c r="I19" s="10" t="s">
        <v>57</v>
      </c>
      <c r="J19" s="150">
        <v>820</v>
      </c>
      <c r="M19" s="14"/>
      <c r="P19" s="149"/>
      <c r="Q19" s="149"/>
      <c r="R19" s="150"/>
    </row>
    <row r="20" spans="1:25" x14ac:dyDescent="0.25">
      <c r="G20" s="10"/>
      <c r="I20" s="10" t="s">
        <v>58</v>
      </c>
      <c r="J20" s="150">
        <v>1245</v>
      </c>
      <c r="M20" s="14"/>
      <c r="P20" s="149"/>
      <c r="Q20" s="149"/>
      <c r="R20" s="150"/>
    </row>
    <row r="21" spans="1:25" x14ac:dyDescent="0.25">
      <c r="G21" s="10"/>
      <c r="I21" s="10" t="s">
        <v>61</v>
      </c>
      <c r="J21" s="150">
        <v>1350</v>
      </c>
      <c r="M21" s="14"/>
      <c r="P21" s="149"/>
      <c r="Q21" s="149"/>
      <c r="R21" s="150"/>
    </row>
    <row r="22" spans="1:25" x14ac:dyDescent="0.25">
      <c r="A22" s="7"/>
      <c r="G22" s="10"/>
      <c r="I22" s="10" t="s">
        <v>56</v>
      </c>
      <c r="J22" s="150">
        <v>1480</v>
      </c>
      <c r="M22" s="14"/>
      <c r="P22" s="149"/>
      <c r="Q22" s="149"/>
      <c r="R22" s="150"/>
    </row>
    <row r="23" spans="1:25" x14ac:dyDescent="0.25">
      <c r="A23" s="7"/>
      <c r="G23" s="10"/>
      <c r="H23" s="23"/>
      <c r="I23" s="10" t="s">
        <v>59</v>
      </c>
      <c r="J23" s="150">
        <v>1720</v>
      </c>
      <c r="M23" s="14"/>
      <c r="N23" s="14"/>
      <c r="P23" s="149"/>
      <c r="Q23" s="149"/>
      <c r="R23" s="150"/>
    </row>
    <row r="24" spans="1:25" x14ac:dyDescent="0.25">
      <c r="G24" s="10"/>
      <c r="M24" s="14"/>
    </row>
    <row r="26" spans="1:25" x14ac:dyDescent="0.25">
      <c r="A26" s="7" t="s">
        <v>81</v>
      </c>
    </row>
    <row r="27" spans="1:25" ht="13" x14ac:dyDescent="0.3">
      <c r="B27" s="13" t="s">
        <v>81</v>
      </c>
    </row>
    <row r="28" spans="1:25" x14ac:dyDescent="0.25">
      <c r="B28" s="149" t="s">
        <v>4</v>
      </c>
      <c r="D28" s="149" t="s">
        <v>90</v>
      </c>
      <c r="E28" s="149" t="s">
        <v>90</v>
      </c>
      <c r="F28" s="149" t="s">
        <v>90</v>
      </c>
      <c r="G28" s="149" t="s">
        <v>90</v>
      </c>
      <c r="H28" s="149" t="s">
        <v>90</v>
      </c>
      <c r="I28" s="149" t="s">
        <v>90</v>
      </c>
      <c r="J28" s="149" t="s">
        <v>90</v>
      </c>
      <c r="K28" s="149" t="s">
        <v>90</v>
      </c>
    </row>
    <row r="29" spans="1:25" x14ac:dyDescent="0.25">
      <c r="B29" s="149" t="s">
        <v>4</v>
      </c>
      <c r="D29" s="149" t="s">
        <v>91</v>
      </c>
      <c r="E29" s="149" t="s">
        <v>91</v>
      </c>
      <c r="F29" s="149" t="s">
        <v>91</v>
      </c>
      <c r="G29" s="149" t="s">
        <v>91</v>
      </c>
      <c r="H29" s="149" t="s">
        <v>91</v>
      </c>
      <c r="I29" s="149" t="s">
        <v>91</v>
      </c>
      <c r="J29" s="149" t="s">
        <v>91</v>
      </c>
      <c r="K29" s="149" t="s">
        <v>91</v>
      </c>
    </row>
    <row r="30" spans="1:25" x14ac:dyDescent="0.25">
      <c r="B30" s="149" t="s">
        <v>4</v>
      </c>
      <c r="D30" s="149" t="s">
        <v>92</v>
      </c>
      <c r="E30" s="149" t="s">
        <v>92</v>
      </c>
      <c r="F30" s="149" t="s">
        <v>92</v>
      </c>
      <c r="G30" s="149" t="s">
        <v>92</v>
      </c>
      <c r="H30" s="149" t="s">
        <v>92</v>
      </c>
      <c r="I30" s="149" t="s">
        <v>92</v>
      </c>
      <c r="J30" s="149" t="s">
        <v>92</v>
      </c>
      <c r="K30" s="149" t="s">
        <v>92</v>
      </c>
      <c r="X30" s="11" t="s">
        <v>49</v>
      </c>
      <c r="Y30" s="11">
        <v>380726</v>
      </c>
    </row>
    <row r="31" spans="1:25" x14ac:dyDescent="0.25">
      <c r="B31" s="149" t="s">
        <v>5</v>
      </c>
      <c r="D31" s="149" t="s">
        <v>83</v>
      </c>
      <c r="E31" s="149" t="s">
        <v>84</v>
      </c>
      <c r="F31" s="149" t="s">
        <v>85</v>
      </c>
      <c r="G31" s="149" t="s">
        <v>86</v>
      </c>
      <c r="H31" s="149" t="s">
        <v>87</v>
      </c>
      <c r="I31" s="149" t="s">
        <v>88</v>
      </c>
      <c r="J31" s="149" t="s">
        <v>93</v>
      </c>
      <c r="K31" s="149" t="s">
        <v>94</v>
      </c>
      <c r="X31" s="11" t="s">
        <v>44</v>
      </c>
      <c r="Y31" s="11">
        <v>401791</v>
      </c>
    </row>
    <row r="32" spans="1:25" x14ac:dyDescent="0.25">
      <c r="B32" s="149" t="s">
        <v>40</v>
      </c>
      <c r="D32" s="149" t="s">
        <v>95</v>
      </c>
      <c r="E32" s="149" t="s">
        <v>95</v>
      </c>
      <c r="F32" s="149" t="s">
        <v>95</v>
      </c>
      <c r="G32" s="149" t="s">
        <v>95</v>
      </c>
      <c r="H32" s="149" t="s">
        <v>95</v>
      </c>
      <c r="I32" s="149" t="s">
        <v>95</v>
      </c>
      <c r="J32" s="149" t="s">
        <v>95</v>
      </c>
      <c r="K32" s="149" t="s">
        <v>95</v>
      </c>
      <c r="X32" s="11" t="s">
        <v>42</v>
      </c>
      <c r="Y32" s="11">
        <v>488576</v>
      </c>
    </row>
    <row r="33" spans="1:25" x14ac:dyDescent="0.25">
      <c r="B33" s="149" t="s">
        <v>82</v>
      </c>
      <c r="C33" s="10" t="s">
        <v>62</v>
      </c>
      <c r="D33" s="150">
        <v>573459</v>
      </c>
      <c r="E33" s="150">
        <v>574092</v>
      </c>
      <c r="F33" s="150">
        <v>576668</v>
      </c>
      <c r="G33" s="150">
        <v>579036</v>
      </c>
      <c r="H33" s="150">
        <v>580875</v>
      </c>
      <c r="I33" s="150">
        <v>581705</v>
      </c>
      <c r="J33" s="150">
        <v>582728</v>
      </c>
      <c r="K33" s="150">
        <v>583942</v>
      </c>
      <c r="X33" s="11" t="s">
        <v>82</v>
      </c>
      <c r="Y33" s="11">
        <v>583942</v>
      </c>
    </row>
    <row r="34" spans="1:25" x14ac:dyDescent="0.25">
      <c r="B34" s="149" t="s">
        <v>41</v>
      </c>
      <c r="C34" s="10" t="s">
        <v>52</v>
      </c>
      <c r="D34" s="150">
        <v>643189</v>
      </c>
      <c r="E34" s="150">
        <v>644811</v>
      </c>
      <c r="F34" s="150">
        <v>646305</v>
      </c>
      <c r="G34" s="150">
        <v>647282</v>
      </c>
      <c r="H34" s="150">
        <v>647214</v>
      </c>
      <c r="I34" s="150">
        <v>646862</v>
      </c>
      <c r="J34" s="150">
        <v>646317</v>
      </c>
      <c r="K34" s="150">
        <v>646257</v>
      </c>
      <c r="X34" s="11" t="s">
        <v>41</v>
      </c>
      <c r="Y34" s="11">
        <v>646257</v>
      </c>
    </row>
    <row r="35" spans="1:25" x14ac:dyDescent="0.25">
      <c r="B35" s="149" t="s">
        <v>42</v>
      </c>
      <c r="C35" s="10" t="s">
        <v>53</v>
      </c>
      <c r="D35" s="150">
        <v>488135</v>
      </c>
      <c r="E35" s="150">
        <v>489918</v>
      </c>
      <c r="F35" s="150">
        <v>490981</v>
      </c>
      <c r="G35" s="150">
        <v>491411</v>
      </c>
      <c r="H35" s="150">
        <v>490807</v>
      </c>
      <c r="I35" s="150">
        <v>489918</v>
      </c>
      <c r="J35" s="150">
        <v>488988</v>
      </c>
      <c r="K35" s="150">
        <v>488576</v>
      </c>
      <c r="X35" s="11" t="s">
        <v>51</v>
      </c>
      <c r="Y35" s="11">
        <v>1117941</v>
      </c>
    </row>
    <row r="36" spans="1:25" x14ac:dyDescent="0.25">
      <c r="B36" s="149" t="s">
        <v>43</v>
      </c>
      <c r="C36" s="10" t="s">
        <v>54</v>
      </c>
      <c r="D36" s="150">
        <v>1119994</v>
      </c>
      <c r="E36" s="150">
        <v>1125435</v>
      </c>
      <c r="F36" s="150">
        <v>1130345</v>
      </c>
      <c r="G36" s="150">
        <v>1134465</v>
      </c>
      <c r="H36" s="150">
        <v>1137668</v>
      </c>
      <c r="I36" s="150">
        <v>1139350</v>
      </c>
      <c r="J36" s="150">
        <v>1139697</v>
      </c>
      <c r="K36" s="150">
        <v>1140652</v>
      </c>
      <c r="X36" s="11" t="s">
        <v>43</v>
      </c>
      <c r="Y36" s="11">
        <v>1140652</v>
      </c>
    </row>
    <row r="37" spans="1:25" x14ac:dyDescent="0.25">
      <c r="B37" s="149" t="s">
        <v>44</v>
      </c>
      <c r="C37" s="10" t="s">
        <v>55</v>
      </c>
      <c r="D37" s="150">
        <v>378688</v>
      </c>
      <c r="E37" s="150">
        <v>383449</v>
      </c>
      <c r="F37" s="150">
        <v>387881</v>
      </c>
      <c r="G37" s="150">
        <v>391967</v>
      </c>
      <c r="H37" s="150">
        <v>395525</v>
      </c>
      <c r="I37" s="150">
        <v>398441</v>
      </c>
      <c r="J37" s="150">
        <v>399893</v>
      </c>
      <c r="K37" s="150">
        <v>401791</v>
      </c>
      <c r="X37" s="11" t="s">
        <v>46</v>
      </c>
      <c r="Y37" s="11">
        <v>1263572</v>
      </c>
    </row>
    <row r="38" spans="1:25" x14ac:dyDescent="0.25">
      <c r="B38" s="149" t="s">
        <v>45</v>
      </c>
      <c r="C38" s="10" t="s">
        <v>56</v>
      </c>
      <c r="D38" s="150">
        <v>1983869</v>
      </c>
      <c r="E38" s="150">
        <v>1991062</v>
      </c>
      <c r="F38" s="150">
        <v>1998936</v>
      </c>
      <c r="G38" s="150">
        <v>2004671</v>
      </c>
      <c r="H38" s="150">
        <v>2010745</v>
      </c>
      <c r="I38" s="150">
        <v>2015791</v>
      </c>
      <c r="J38" s="150">
        <v>2019692</v>
      </c>
      <c r="K38" s="150">
        <v>2026578</v>
      </c>
      <c r="X38" s="11" t="s">
        <v>45</v>
      </c>
      <c r="Y38" s="11">
        <v>2026578</v>
      </c>
    </row>
    <row r="39" spans="1:25" x14ac:dyDescent="0.25">
      <c r="B39" s="149" t="s">
        <v>46</v>
      </c>
      <c r="C39" s="10" t="s">
        <v>57</v>
      </c>
      <c r="D39" s="150">
        <v>1201350</v>
      </c>
      <c r="E39" s="150">
        <v>1210869</v>
      </c>
      <c r="F39" s="150">
        <v>1220910</v>
      </c>
      <c r="G39" s="150">
        <v>1228794</v>
      </c>
      <c r="H39" s="150">
        <v>1237117</v>
      </c>
      <c r="I39" s="150">
        <v>1245294</v>
      </c>
      <c r="J39" s="150">
        <v>1253672</v>
      </c>
      <c r="K39" s="150">
        <v>1263572</v>
      </c>
      <c r="X39" s="11" t="s">
        <v>50</v>
      </c>
      <c r="Y39" s="11">
        <v>2488751</v>
      </c>
    </row>
    <row r="40" spans="1:25" x14ac:dyDescent="0.25">
      <c r="B40" s="149" t="s">
        <v>47</v>
      </c>
      <c r="C40" s="10" t="s">
        <v>58</v>
      </c>
      <c r="D40" s="150">
        <v>2626163</v>
      </c>
      <c r="E40" s="150">
        <v>2646445</v>
      </c>
      <c r="F40" s="150">
        <v>2669084</v>
      </c>
      <c r="G40" s="150">
        <v>2691477</v>
      </c>
      <c r="H40" s="150">
        <v>2709822</v>
      </c>
      <c r="I40" s="150">
        <v>2724300</v>
      </c>
      <c r="J40" s="150">
        <v>2741369</v>
      </c>
      <c r="K40" s="150">
        <v>2761929</v>
      </c>
      <c r="X40" s="11" t="s">
        <v>47</v>
      </c>
      <c r="Y40" s="11">
        <v>2761929</v>
      </c>
    </row>
    <row r="41" spans="1:25" x14ac:dyDescent="0.25">
      <c r="B41" s="149" t="s">
        <v>48</v>
      </c>
      <c r="C41" s="10" t="s">
        <v>59</v>
      </c>
      <c r="D41" s="150">
        <v>3461435</v>
      </c>
      <c r="E41" s="150">
        <v>3481558</v>
      </c>
      <c r="F41" s="150">
        <v>3505611</v>
      </c>
      <c r="G41" s="150">
        <v>3528324</v>
      </c>
      <c r="H41" s="150">
        <v>3552407</v>
      </c>
      <c r="I41" s="150">
        <v>3563935</v>
      </c>
      <c r="J41" s="150">
        <v>3577032</v>
      </c>
      <c r="K41" s="150">
        <v>3600011</v>
      </c>
      <c r="X41" s="11" t="s">
        <v>48</v>
      </c>
      <c r="Y41" s="11">
        <v>3600011</v>
      </c>
    </row>
    <row r="42" spans="1:25" x14ac:dyDescent="0.25">
      <c r="B42" s="149" t="s">
        <v>49</v>
      </c>
      <c r="C42" s="10" t="s">
        <v>60</v>
      </c>
      <c r="D42" s="150">
        <v>380585</v>
      </c>
      <c r="E42" s="150">
        <v>380984</v>
      </c>
      <c r="F42" s="150">
        <v>381409</v>
      </c>
      <c r="G42" s="150">
        <v>381530</v>
      </c>
      <c r="H42" s="150">
        <v>381407</v>
      </c>
      <c r="I42" s="150">
        <v>381077</v>
      </c>
      <c r="J42" s="150">
        <v>380621</v>
      </c>
      <c r="K42" s="150">
        <v>380726</v>
      </c>
    </row>
    <row r="43" spans="1:25" x14ac:dyDescent="0.25">
      <c r="B43" s="149" t="s">
        <v>50</v>
      </c>
      <c r="C43" s="10" t="s">
        <v>61</v>
      </c>
      <c r="D43" s="150">
        <v>2424827</v>
      </c>
      <c r="E43" s="150">
        <v>2434560</v>
      </c>
      <c r="F43" s="150">
        <v>2444158</v>
      </c>
      <c r="G43" s="150">
        <v>2454215</v>
      </c>
      <c r="H43" s="150">
        <v>2463686</v>
      </c>
      <c r="I43" s="150">
        <v>2471011</v>
      </c>
      <c r="J43" s="150">
        <v>2479274</v>
      </c>
      <c r="K43" s="150">
        <v>2488751</v>
      </c>
    </row>
    <row r="44" spans="1:25" x14ac:dyDescent="0.25">
      <c r="B44" s="149" t="s">
        <v>51</v>
      </c>
      <c r="C44" s="10" t="s">
        <v>63</v>
      </c>
      <c r="D44" s="150">
        <v>1123705</v>
      </c>
      <c r="E44" s="150">
        <v>1122604</v>
      </c>
      <c r="F44" s="150">
        <v>1122701</v>
      </c>
      <c r="G44" s="150">
        <v>1122627</v>
      </c>
      <c r="H44" s="150">
        <v>1123075</v>
      </c>
      <c r="I44" s="150">
        <v>1121891</v>
      </c>
      <c r="J44" s="150">
        <v>1120006</v>
      </c>
      <c r="K44" s="150">
        <v>1117941</v>
      </c>
    </row>
    <row r="45" spans="1:25" x14ac:dyDescent="0.25">
      <c r="A45" s="7" t="s">
        <v>37</v>
      </c>
      <c r="K45" s="149"/>
    </row>
    <row r="46" spans="1:25" x14ac:dyDescent="0.25">
      <c r="A46" s="149" t="s">
        <v>9</v>
      </c>
      <c r="B46" s="149" t="s">
        <v>5</v>
      </c>
      <c r="D46" s="149" t="s">
        <v>83</v>
      </c>
      <c r="E46" s="149" t="s">
        <v>84</v>
      </c>
      <c r="F46" s="149" t="s">
        <v>85</v>
      </c>
      <c r="G46" s="149" t="s">
        <v>86</v>
      </c>
      <c r="H46" s="149" t="s">
        <v>87</v>
      </c>
      <c r="I46" s="149" t="s">
        <v>88</v>
      </c>
      <c r="J46" s="149" t="s">
        <v>38</v>
      </c>
      <c r="K46" s="149" t="s">
        <v>89</v>
      </c>
      <c r="L46" s="173"/>
      <c r="M46" s="174" t="s">
        <v>83</v>
      </c>
      <c r="N46" s="174" t="s">
        <v>84</v>
      </c>
      <c r="O46" s="174" t="s">
        <v>85</v>
      </c>
      <c r="P46" s="174" t="s">
        <v>86</v>
      </c>
      <c r="Q46" s="174" t="s">
        <v>87</v>
      </c>
      <c r="R46" s="174" t="s">
        <v>88</v>
      </c>
      <c r="S46" s="174" t="s">
        <v>38</v>
      </c>
      <c r="T46" s="174" t="s">
        <v>89</v>
      </c>
    </row>
    <row r="47" spans="1:25" x14ac:dyDescent="0.25">
      <c r="A47" s="149" t="s">
        <v>39</v>
      </c>
      <c r="B47" s="149" t="s">
        <v>40</v>
      </c>
      <c r="D47" s="149" t="s">
        <v>18</v>
      </c>
      <c r="E47" s="149" t="s">
        <v>18</v>
      </c>
      <c r="F47" s="149" t="s">
        <v>18</v>
      </c>
      <c r="G47" s="149" t="s">
        <v>18</v>
      </c>
      <c r="H47" s="149" t="s">
        <v>18</v>
      </c>
      <c r="I47" s="149" t="s">
        <v>18</v>
      </c>
      <c r="J47" s="149" t="s">
        <v>18</v>
      </c>
      <c r="K47" s="149" t="s">
        <v>18</v>
      </c>
      <c r="L47" s="173"/>
      <c r="M47" s="173"/>
      <c r="N47" s="173"/>
      <c r="O47" s="173"/>
      <c r="P47" s="173"/>
      <c r="Q47" s="173"/>
      <c r="R47" s="173"/>
      <c r="S47" s="173"/>
      <c r="T47" s="173"/>
    </row>
    <row r="48" spans="1:25" x14ac:dyDescent="0.25">
      <c r="A48" s="149" t="s">
        <v>28</v>
      </c>
      <c r="B48" s="149" t="s">
        <v>82</v>
      </c>
      <c r="C48" s="10" t="s">
        <v>62</v>
      </c>
      <c r="D48" s="150">
        <v>165</v>
      </c>
      <c r="E48" s="150">
        <v>180</v>
      </c>
      <c r="F48" s="150">
        <v>195</v>
      </c>
      <c r="G48" s="150">
        <v>220</v>
      </c>
      <c r="H48" s="150">
        <v>230</v>
      </c>
      <c r="I48" s="150">
        <v>235</v>
      </c>
      <c r="J48" s="150">
        <v>250</v>
      </c>
      <c r="K48" s="150">
        <v>260</v>
      </c>
      <c r="L48" s="175" t="s">
        <v>62</v>
      </c>
      <c r="M48" s="176">
        <f>(D48/D33)*10000</f>
        <v>2.8772763179233389</v>
      </c>
      <c r="N48" s="176">
        <f t="shared" ref="N48:T59" si="2">(E48/E33)*10000</f>
        <v>3.1353859660124157</v>
      </c>
      <c r="O48" s="176">
        <f t="shared" si="2"/>
        <v>3.3814950716876955</v>
      </c>
      <c r="P48" s="176">
        <f t="shared" si="2"/>
        <v>3.7994183435917628</v>
      </c>
      <c r="Q48" s="176">
        <f t="shared" si="2"/>
        <v>3.9595437916935659</v>
      </c>
      <c r="R48" s="176">
        <f t="shared" si="2"/>
        <v>4.0398483767545406</v>
      </c>
      <c r="S48" s="176">
        <f t="shared" si="2"/>
        <v>4.2901662525226172</v>
      </c>
      <c r="T48" s="176">
        <f t="shared" si="2"/>
        <v>4.4524969945645285</v>
      </c>
    </row>
    <row r="49" spans="1:20" x14ac:dyDescent="0.25">
      <c r="A49" s="149" t="s">
        <v>28</v>
      </c>
      <c r="B49" s="149" t="s">
        <v>41</v>
      </c>
      <c r="C49" s="10" t="s">
        <v>52</v>
      </c>
      <c r="D49" s="150">
        <v>290</v>
      </c>
      <c r="E49" s="150">
        <v>305</v>
      </c>
      <c r="F49" s="150">
        <v>295</v>
      </c>
      <c r="G49" s="150">
        <v>300</v>
      </c>
      <c r="H49" s="150">
        <v>320</v>
      </c>
      <c r="I49" s="150">
        <v>320</v>
      </c>
      <c r="J49" s="150">
        <v>340</v>
      </c>
      <c r="K49" s="150">
        <v>355</v>
      </c>
      <c r="L49" s="175" t="s">
        <v>52</v>
      </c>
      <c r="M49" s="176">
        <f t="shared" ref="M49:M59" si="3">(D49/D34)*10000</f>
        <v>4.5087835768335589</v>
      </c>
      <c r="N49" s="176">
        <f t="shared" si="2"/>
        <v>4.7300681905240447</v>
      </c>
      <c r="O49" s="176">
        <f t="shared" si="2"/>
        <v>4.5644084449292519</v>
      </c>
      <c r="P49" s="176">
        <f t="shared" si="2"/>
        <v>4.6347650637589179</v>
      </c>
      <c r="Q49" s="176">
        <f t="shared" si="2"/>
        <v>4.9442688198957381</v>
      </c>
      <c r="R49" s="176">
        <f t="shared" si="2"/>
        <v>4.9469593205351376</v>
      </c>
      <c r="S49" s="176">
        <f t="shared" si="2"/>
        <v>5.2605764663470085</v>
      </c>
      <c r="T49" s="176">
        <f t="shared" si="2"/>
        <v>5.4931706735865147</v>
      </c>
    </row>
    <row r="50" spans="1:20" x14ac:dyDescent="0.25">
      <c r="A50" s="149" t="s">
        <v>28</v>
      </c>
      <c r="B50" s="149" t="s">
        <v>42</v>
      </c>
      <c r="C50" s="10" t="s">
        <v>53</v>
      </c>
      <c r="D50" s="150">
        <v>235</v>
      </c>
      <c r="E50" s="150">
        <v>255</v>
      </c>
      <c r="F50" s="150">
        <v>275</v>
      </c>
      <c r="G50" s="150">
        <v>285</v>
      </c>
      <c r="H50" s="150">
        <v>290</v>
      </c>
      <c r="I50" s="150">
        <v>305</v>
      </c>
      <c r="J50" s="150">
        <v>310</v>
      </c>
      <c r="K50" s="150">
        <v>330</v>
      </c>
      <c r="L50" s="175" t="s">
        <v>53</v>
      </c>
      <c r="M50" s="176">
        <f t="shared" si="3"/>
        <v>4.8142419617523844</v>
      </c>
      <c r="N50" s="176">
        <f t="shared" si="2"/>
        <v>5.2049526655481122</v>
      </c>
      <c r="O50" s="176">
        <f t="shared" si="2"/>
        <v>5.6010314044738996</v>
      </c>
      <c r="P50" s="176">
        <f t="shared" si="2"/>
        <v>5.7996259749985253</v>
      </c>
      <c r="Q50" s="176">
        <f t="shared" si="2"/>
        <v>5.9086361848954878</v>
      </c>
      <c r="R50" s="176">
        <f t="shared" si="2"/>
        <v>6.2255316195771533</v>
      </c>
      <c r="S50" s="176">
        <f t="shared" si="2"/>
        <v>6.3396238762505419</v>
      </c>
      <c r="T50" s="176">
        <f t="shared" si="2"/>
        <v>6.7543227665706054</v>
      </c>
    </row>
    <row r="51" spans="1:20" x14ac:dyDescent="0.25">
      <c r="A51" s="149" t="s">
        <v>28</v>
      </c>
      <c r="B51" s="149" t="s">
        <v>43</v>
      </c>
      <c r="C51" s="10" t="s">
        <v>54</v>
      </c>
      <c r="D51" s="150">
        <v>420</v>
      </c>
      <c r="E51" s="150">
        <v>460</v>
      </c>
      <c r="F51" s="150">
        <v>460</v>
      </c>
      <c r="G51" s="150">
        <v>485</v>
      </c>
      <c r="H51" s="150">
        <v>505</v>
      </c>
      <c r="I51" s="150">
        <v>540</v>
      </c>
      <c r="J51" s="150">
        <v>555</v>
      </c>
      <c r="K51" s="150">
        <v>595</v>
      </c>
      <c r="L51" s="175" t="s">
        <v>54</v>
      </c>
      <c r="M51" s="176">
        <f t="shared" si="3"/>
        <v>3.750020089393336</v>
      </c>
      <c r="N51" s="176">
        <f t="shared" si="2"/>
        <v>4.0873084629498813</v>
      </c>
      <c r="O51" s="176">
        <f t="shared" si="2"/>
        <v>4.0695539857300203</v>
      </c>
      <c r="P51" s="176">
        <f t="shared" si="2"/>
        <v>4.2751429087719766</v>
      </c>
      <c r="Q51" s="176">
        <f t="shared" si="2"/>
        <v>4.4389048474598916</v>
      </c>
      <c r="R51" s="176">
        <f t="shared" si="2"/>
        <v>4.7395444771141442</v>
      </c>
      <c r="S51" s="176">
        <f t="shared" si="2"/>
        <v>4.8697153717172199</v>
      </c>
      <c r="T51" s="176">
        <f t="shared" si="2"/>
        <v>5.2163148795601115</v>
      </c>
    </row>
    <row r="52" spans="1:20" x14ac:dyDescent="0.25">
      <c r="A52" s="149" t="s">
        <v>28</v>
      </c>
      <c r="B52" s="149" t="s">
        <v>44</v>
      </c>
      <c r="C52" s="10" t="s">
        <v>55</v>
      </c>
      <c r="D52" s="150">
        <v>145</v>
      </c>
      <c r="E52" s="150">
        <v>145</v>
      </c>
      <c r="F52" s="150">
        <v>165</v>
      </c>
      <c r="G52" s="150">
        <v>175</v>
      </c>
      <c r="H52" s="150">
        <v>175</v>
      </c>
      <c r="I52" s="150">
        <v>180</v>
      </c>
      <c r="J52" s="150">
        <v>190</v>
      </c>
      <c r="K52" s="150">
        <v>200</v>
      </c>
      <c r="L52" s="175" t="s">
        <v>55</v>
      </c>
      <c r="M52" s="176">
        <f t="shared" si="3"/>
        <v>3.8290096332600982</v>
      </c>
      <c r="N52" s="176">
        <f t="shared" si="2"/>
        <v>3.7814676788829802</v>
      </c>
      <c r="O52" s="176">
        <f t="shared" si="2"/>
        <v>4.2538819895792788</v>
      </c>
      <c r="P52" s="176">
        <f t="shared" si="2"/>
        <v>4.4646615658971287</v>
      </c>
      <c r="Q52" s="176">
        <f t="shared" si="2"/>
        <v>4.4244990834966185</v>
      </c>
      <c r="R52" s="176">
        <f t="shared" si="2"/>
        <v>4.5176073747430614</v>
      </c>
      <c r="S52" s="176">
        <f t="shared" si="2"/>
        <v>4.7512709649831333</v>
      </c>
      <c r="T52" s="176">
        <f t="shared" si="2"/>
        <v>4.9777122932071656</v>
      </c>
    </row>
    <row r="53" spans="1:20" x14ac:dyDescent="0.25">
      <c r="A53" s="149" t="s">
        <v>28</v>
      </c>
      <c r="B53" s="149" t="s">
        <v>45</v>
      </c>
      <c r="C53" s="10" t="s">
        <v>56</v>
      </c>
      <c r="D53" s="150">
        <v>1060</v>
      </c>
      <c r="E53" s="150">
        <v>1130</v>
      </c>
      <c r="F53" s="150">
        <v>1165</v>
      </c>
      <c r="G53" s="150">
        <v>1225</v>
      </c>
      <c r="H53" s="150">
        <v>1295</v>
      </c>
      <c r="I53" s="150">
        <v>1340</v>
      </c>
      <c r="J53" s="150">
        <v>1405</v>
      </c>
      <c r="K53" s="150">
        <v>1480</v>
      </c>
      <c r="L53" s="175" t="s">
        <v>56</v>
      </c>
      <c r="M53" s="176">
        <f t="shared" si="3"/>
        <v>5.3430947305492449</v>
      </c>
      <c r="N53" s="176">
        <f t="shared" si="2"/>
        <v>5.6753631981324544</v>
      </c>
      <c r="O53" s="176">
        <f t="shared" si="2"/>
        <v>5.8281005494923299</v>
      </c>
      <c r="P53" s="176">
        <f t="shared" si="2"/>
        <v>6.1107283938361956</v>
      </c>
      <c r="Q53" s="176">
        <f t="shared" si="2"/>
        <v>6.4403989566056365</v>
      </c>
      <c r="R53" s="176">
        <f t="shared" si="2"/>
        <v>6.6475145488793235</v>
      </c>
      <c r="S53" s="176">
        <f t="shared" si="2"/>
        <v>6.9565062395652406</v>
      </c>
      <c r="T53" s="176">
        <f t="shared" si="2"/>
        <v>7.3029510830572519</v>
      </c>
    </row>
    <row r="54" spans="1:20" x14ac:dyDescent="0.25">
      <c r="A54" s="149" t="s">
        <v>28</v>
      </c>
      <c r="B54" s="149" t="s">
        <v>46</v>
      </c>
      <c r="C54" s="10" t="s">
        <v>57</v>
      </c>
      <c r="D54" s="150">
        <v>650</v>
      </c>
      <c r="E54" s="150">
        <v>670</v>
      </c>
      <c r="F54" s="150">
        <v>660</v>
      </c>
      <c r="G54" s="150">
        <v>695</v>
      </c>
      <c r="H54" s="150">
        <v>745</v>
      </c>
      <c r="I54" s="150">
        <v>770</v>
      </c>
      <c r="J54" s="150">
        <v>790</v>
      </c>
      <c r="K54" s="150">
        <v>820</v>
      </c>
      <c r="L54" s="175" t="s">
        <v>57</v>
      </c>
      <c r="M54" s="176">
        <f t="shared" si="3"/>
        <v>5.4105797644316818</v>
      </c>
      <c r="N54" s="176">
        <f t="shared" si="2"/>
        <v>5.5332162273540737</v>
      </c>
      <c r="O54" s="176">
        <f t="shared" si="2"/>
        <v>5.4058038676069486</v>
      </c>
      <c r="P54" s="176">
        <f t="shared" si="2"/>
        <v>5.6559520961202612</v>
      </c>
      <c r="Q54" s="176">
        <f t="shared" si="2"/>
        <v>6.0220658191585761</v>
      </c>
      <c r="R54" s="176">
        <f t="shared" si="2"/>
        <v>6.1832788080565715</v>
      </c>
      <c r="S54" s="176">
        <f t="shared" si="2"/>
        <v>6.3014887466578182</v>
      </c>
      <c r="T54" s="176">
        <f t="shared" si="2"/>
        <v>6.4895391794056847</v>
      </c>
    </row>
    <row r="55" spans="1:20" x14ac:dyDescent="0.25">
      <c r="A55" s="149" t="s">
        <v>28</v>
      </c>
      <c r="B55" s="149" t="s">
        <v>47</v>
      </c>
      <c r="C55" s="10" t="s">
        <v>58</v>
      </c>
      <c r="D55" s="150">
        <v>910</v>
      </c>
      <c r="E55" s="150">
        <v>980</v>
      </c>
      <c r="F55" s="150">
        <v>1010</v>
      </c>
      <c r="G55" s="150">
        <v>1080</v>
      </c>
      <c r="H55" s="150">
        <v>1140</v>
      </c>
      <c r="I55" s="150">
        <v>1155</v>
      </c>
      <c r="J55" s="150">
        <v>1190</v>
      </c>
      <c r="K55" s="150">
        <v>1245</v>
      </c>
      <c r="L55" s="175" t="s">
        <v>58</v>
      </c>
      <c r="M55" s="176">
        <f t="shared" si="3"/>
        <v>3.4651314484287532</v>
      </c>
      <c r="N55" s="176">
        <f t="shared" si="2"/>
        <v>3.703080925543512</v>
      </c>
      <c r="O55" s="176">
        <f t="shared" si="2"/>
        <v>3.7840697407799828</v>
      </c>
      <c r="P55" s="176">
        <f t="shared" si="2"/>
        <v>4.0126666510618518</v>
      </c>
      <c r="Q55" s="176">
        <f t="shared" si="2"/>
        <v>4.2069183879974403</v>
      </c>
      <c r="R55" s="176">
        <f t="shared" si="2"/>
        <v>4.239621187093932</v>
      </c>
      <c r="S55" s="176">
        <f t="shared" si="2"/>
        <v>4.3408968292849304</v>
      </c>
      <c r="T55" s="176">
        <f t="shared" si="2"/>
        <v>4.5077190615689249</v>
      </c>
    </row>
    <row r="56" spans="1:20" x14ac:dyDescent="0.25">
      <c r="A56" s="149" t="s">
        <v>28</v>
      </c>
      <c r="B56" s="149" t="s">
        <v>48</v>
      </c>
      <c r="C56" s="10" t="s">
        <v>59</v>
      </c>
      <c r="D56" s="150">
        <v>1275</v>
      </c>
      <c r="E56" s="150">
        <v>1385</v>
      </c>
      <c r="F56" s="150">
        <v>1430</v>
      </c>
      <c r="G56" s="150">
        <v>1450</v>
      </c>
      <c r="H56" s="150">
        <v>1535</v>
      </c>
      <c r="I56" s="150">
        <v>1585</v>
      </c>
      <c r="J56" s="150">
        <v>1620</v>
      </c>
      <c r="K56" s="150">
        <v>1720</v>
      </c>
      <c r="L56" s="175" t="s">
        <v>59</v>
      </c>
      <c r="M56" s="176">
        <f t="shared" si="3"/>
        <v>3.6834434273646619</v>
      </c>
      <c r="N56" s="176">
        <f t="shared" si="2"/>
        <v>3.9781040557129885</v>
      </c>
      <c r="O56" s="176">
        <f t="shared" si="2"/>
        <v>4.0791747857934038</v>
      </c>
      <c r="P56" s="176">
        <f t="shared" si="2"/>
        <v>4.1095999120262201</v>
      </c>
      <c r="Q56" s="176">
        <f t="shared" si="2"/>
        <v>4.3210138928337889</v>
      </c>
      <c r="R56" s="176">
        <f t="shared" si="2"/>
        <v>4.4473313907240168</v>
      </c>
      <c r="S56" s="176">
        <f t="shared" si="2"/>
        <v>4.5288943459270143</v>
      </c>
      <c r="T56" s="176">
        <f t="shared" si="2"/>
        <v>4.7777631790569526</v>
      </c>
    </row>
    <row r="57" spans="1:20" x14ac:dyDescent="0.25">
      <c r="A57" s="149" t="s">
        <v>28</v>
      </c>
      <c r="B57" s="149" t="s">
        <v>49</v>
      </c>
      <c r="C57" s="10" t="s">
        <v>60</v>
      </c>
      <c r="D57" s="150">
        <v>160</v>
      </c>
      <c r="E57" s="150">
        <v>170</v>
      </c>
      <c r="F57" s="150">
        <v>175</v>
      </c>
      <c r="G57" s="150">
        <v>195</v>
      </c>
      <c r="H57" s="150">
        <v>215</v>
      </c>
      <c r="I57" s="150">
        <v>220</v>
      </c>
      <c r="J57" s="150">
        <v>225</v>
      </c>
      <c r="K57" s="150">
        <v>235</v>
      </c>
      <c r="L57" s="175" t="s">
        <v>60</v>
      </c>
      <c r="M57" s="176">
        <f t="shared" si="3"/>
        <v>4.2040542848509537</v>
      </c>
      <c r="N57" s="176">
        <f t="shared" si="2"/>
        <v>4.4621296432396109</v>
      </c>
      <c r="O57" s="176">
        <f t="shared" si="2"/>
        <v>4.5882504083542859</v>
      </c>
      <c r="P57" s="176">
        <f t="shared" si="2"/>
        <v>5.1110004455743976</v>
      </c>
      <c r="Q57" s="176">
        <f t="shared" si="2"/>
        <v>5.6370229177754991</v>
      </c>
      <c r="R57" s="176">
        <f t="shared" si="2"/>
        <v>5.7731114709100781</v>
      </c>
      <c r="S57" s="176">
        <f t="shared" si="2"/>
        <v>5.9113921722658498</v>
      </c>
      <c r="T57" s="176">
        <f t="shared" si="2"/>
        <v>6.1724179593723578</v>
      </c>
    </row>
    <row r="58" spans="1:20" x14ac:dyDescent="0.25">
      <c r="A58" s="149" t="s">
        <v>28</v>
      </c>
      <c r="B58" s="149" t="s">
        <v>50</v>
      </c>
      <c r="C58" s="10" t="s">
        <v>61</v>
      </c>
      <c r="D58" s="150">
        <v>960</v>
      </c>
      <c r="E58" s="150">
        <v>1010</v>
      </c>
      <c r="F58" s="150">
        <v>1055</v>
      </c>
      <c r="G58" s="150">
        <v>1110</v>
      </c>
      <c r="H58" s="150">
        <v>1170</v>
      </c>
      <c r="I58" s="150">
        <v>1240</v>
      </c>
      <c r="J58" s="150">
        <v>1275</v>
      </c>
      <c r="K58" s="150">
        <v>1350</v>
      </c>
      <c r="L58" s="175" t="s">
        <v>61</v>
      </c>
      <c r="M58" s="176">
        <f t="shared" si="3"/>
        <v>3.9590453257077725</v>
      </c>
      <c r="N58" s="176">
        <f t="shared" si="2"/>
        <v>4.1485935856992642</v>
      </c>
      <c r="O58" s="176">
        <f t="shared" si="2"/>
        <v>4.3164148962546616</v>
      </c>
      <c r="P58" s="176">
        <f t="shared" si="2"/>
        <v>4.5228311293020376</v>
      </c>
      <c r="Q58" s="176">
        <f t="shared" si="2"/>
        <v>4.7489818101819798</v>
      </c>
      <c r="R58" s="176">
        <f t="shared" si="2"/>
        <v>5.0181889113403377</v>
      </c>
      <c r="S58" s="176">
        <f t="shared" si="2"/>
        <v>5.1426344970342122</v>
      </c>
      <c r="T58" s="176">
        <f t="shared" si="2"/>
        <v>5.4244076647282116</v>
      </c>
    </row>
    <row r="59" spans="1:20" x14ac:dyDescent="0.25">
      <c r="A59" s="149" t="s">
        <v>28</v>
      </c>
      <c r="B59" s="149" t="s">
        <v>51</v>
      </c>
      <c r="C59" s="10" t="s">
        <v>63</v>
      </c>
      <c r="D59" s="150">
        <v>365</v>
      </c>
      <c r="E59" s="150">
        <v>395</v>
      </c>
      <c r="F59" s="150">
        <v>405</v>
      </c>
      <c r="G59" s="150">
        <v>425</v>
      </c>
      <c r="H59" s="150">
        <v>465</v>
      </c>
      <c r="I59" s="150">
        <v>485</v>
      </c>
      <c r="J59" s="150">
        <v>510</v>
      </c>
      <c r="K59" s="150">
        <v>530</v>
      </c>
      <c r="L59" s="175" t="s">
        <v>63</v>
      </c>
      <c r="M59" s="176">
        <f t="shared" si="3"/>
        <v>3.2481834645213823</v>
      </c>
      <c r="N59" s="176">
        <f t="shared" si="2"/>
        <v>3.5186049577589245</v>
      </c>
      <c r="O59" s="176">
        <f t="shared" si="2"/>
        <v>3.6073718648152977</v>
      </c>
      <c r="P59" s="176">
        <f t="shared" si="2"/>
        <v>3.7857632143178455</v>
      </c>
      <c r="Q59" s="176">
        <f t="shared" si="2"/>
        <v>4.1404180486610427</v>
      </c>
      <c r="R59" s="176">
        <f t="shared" si="2"/>
        <v>4.3230581224022657</v>
      </c>
      <c r="S59" s="176">
        <f t="shared" si="2"/>
        <v>4.5535470345694575</v>
      </c>
      <c r="T59" s="176">
        <f t="shared" si="2"/>
        <v>4.7408584173941204</v>
      </c>
    </row>
    <row r="60" spans="1:20" x14ac:dyDescent="0.25">
      <c r="D60" s="11">
        <f t="shared" ref="D60:K60" si="4">SUM(D48:D59)</f>
        <v>6635</v>
      </c>
      <c r="E60" s="11">
        <f t="shared" si="4"/>
        <v>7085</v>
      </c>
      <c r="F60" s="11">
        <f t="shared" si="4"/>
        <v>7290</v>
      </c>
      <c r="G60" s="11">
        <f t="shared" si="4"/>
        <v>7645</v>
      </c>
      <c r="H60" s="11">
        <f t="shared" si="4"/>
        <v>8085</v>
      </c>
      <c r="I60" s="11">
        <f t="shared" si="4"/>
        <v>8375</v>
      </c>
      <c r="J60" s="11">
        <f t="shared" si="4"/>
        <v>8660</v>
      </c>
      <c r="K60" s="11">
        <f t="shared" si="4"/>
        <v>9120</v>
      </c>
      <c r="L60" s="173"/>
      <c r="M60" s="177"/>
      <c r="N60" s="177"/>
      <c r="O60" s="177"/>
      <c r="P60" s="177"/>
      <c r="Q60" s="177"/>
      <c r="R60" s="177"/>
      <c r="S60" s="177"/>
      <c r="T60" s="177"/>
    </row>
    <row r="62" spans="1:20" x14ac:dyDescent="0.25">
      <c r="M62" s="11" t="s">
        <v>83</v>
      </c>
      <c r="N62" s="11" t="s">
        <v>84</v>
      </c>
      <c r="O62" s="11" t="s">
        <v>85</v>
      </c>
      <c r="P62" s="11" t="s">
        <v>86</v>
      </c>
      <c r="Q62" s="11" t="s">
        <v>87</v>
      </c>
      <c r="R62" s="11" t="s">
        <v>88</v>
      </c>
      <c r="S62" s="11" t="s">
        <v>38</v>
      </c>
      <c r="T62" s="11" t="s">
        <v>89</v>
      </c>
    </row>
    <row r="64" spans="1:20" x14ac:dyDescent="0.25">
      <c r="L64" s="11" t="s">
        <v>62</v>
      </c>
      <c r="M64" s="14">
        <v>2.8772763179233389</v>
      </c>
      <c r="N64" s="14">
        <v>3.1353859660124157</v>
      </c>
      <c r="O64" s="14">
        <v>3.3814950716876955</v>
      </c>
      <c r="P64" s="14">
        <v>3.7994183435917628</v>
      </c>
      <c r="Q64" s="14">
        <v>3.9595437916935659</v>
      </c>
      <c r="R64" s="14">
        <v>4.0398483767545406</v>
      </c>
      <c r="S64" s="14">
        <v>4.2901662525226172</v>
      </c>
      <c r="T64" s="14">
        <v>4.4524969945645285</v>
      </c>
    </row>
    <row r="65" spans="1:20" x14ac:dyDescent="0.25">
      <c r="L65" s="11" t="s">
        <v>52</v>
      </c>
      <c r="M65" s="14">
        <v>4.5087835768335589</v>
      </c>
      <c r="N65" s="14">
        <v>4.7300681905240447</v>
      </c>
      <c r="O65" s="14">
        <v>4.5644084449292519</v>
      </c>
      <c r="P65" s="14">
        <v>4.6347650637589179</v>
      </c>
      <c r="Q65" s="14">
        <v>4.9442688198957381</v>
      </c>
      <c r="R65" s="14">
        <v>4.9469593205351376</v>
      </c>
      <c r="S65" s="14">
        <v>5.2605764663470085</v>
      </c>
      <c r="T65" s="14">
        <v>5.4931706735865147</v>
      </c>
    </row>
    <row r="66" spans="1:20" x14ac:dyDescent="0.25">
      <c r="L66" s="11" t="s">
        <v>53</v>
      </c>
      <c r="M66" s="14">
        <v>4.8142419617523844</v>
      </c>
      <c r="N66" s="14">
        <v>5.2049526655481122</v>
      </c>
      <c r="O66" s="14">
        <v>5.6010314044738996</v>
      </c>
      <c r="P66" s="14">
        <v>5.7996259749985253</v>
      </c>
      <c r="Q66" s="14">
        <v>5.9086361848954878</v>
      </c>
      <c r="R66" s="14">
        <v>6.2255316195771533</v>
      </c>
      <c r="S66" s="14">
        <v>6.3396238762505419</v>
      </c>
      <c r="T66" s="14">
        <v>6.7543227665706054</v>
      </c>
    </row>
    <row r="67" spans="1:20" x14ac:dyDescent="0.25">
      <c r="L67" s="11" t="s">
        <v>54</v>
      </c>
      <c r="M67" s="14">
        <v>3.750020089393336</v>
      </c>
      <c r="N67" s="14">
        <v>4.0873084629498813</v>
      </c>
      <c r="O67" s="14">
        <v>4.0695539857300203</v>
      </c>
      <c r="P67" s="14">
        <v>4.2751429087719766</v>
      </c>
      <c r="Q67" s="14">
        <v>4.4389048474598916</v>
      </c>
      <c r="R67" s="14">
        <v>4.7395444771141442</v>
      </c>
      <c r="S67" s="14">
        <v>4.8697153717172199</v>
      </c>
      <c r="T67" s="14">
        <v>5.2163148795601115</v>
      </c>
    </row>
    <row r="68" spans="1:20" x14ac:dyDescent="0.25">
      <c r="L68" s="11" t="s">
        <v>55</v>
      </c>
      <c r="M68" s="14">
        <v>3.8290096332600982</v>
      </c>
      <c r="N68" s="14">
        <v>3.7814676788829802</v>
      </c>
      <c r="O68" s="14">
        <v>4.2538819895792788</v>
      </c>
      <c r="P68" s="14">
        <v>4.4646615658971287</v>
      </c>
      <c r="Q68" s="14">
        <v>4.4244990834966185</v>
      </c>
      <c r="R68" s="14">
        <v>4.5176073747430614</v>
      </c>
      <c r="S68" s="14">
        <v>4.7512709649831333</v>
      </c>
      <c r="T68" s="14">
        <v>4.9777122932071656</v>
      </c>
    </row>
    <row r="69" spans="1:20" x14ac:dyDescent="0.25">
      <c r="L69" s="11" t="s">
        <v>56</v>
      </c>
      <c r="M69" s="14">
        <v>5.3430947305492449</v>
      </c>
      <c r="N69" s="14">
        <v>5.6753631981324544</v>
      </c>
      <c r="O69" s="14">
        <v>5.8281005494923299</v>
      </c>
      <c r="P69" s="14">
        <v>6.1107283938361956</v>
      </c>
      <c r="Q69" s="14">
        <v>6.4403989566056365</v>
      </c>
      <c r="R69" s="14">
        <v>6.6475145488793235</v>
      </c>
      <c r="S69" s="14">
        <v>6.9565062395652406</v>
      </c>
      <c r="T69" s="14">
        <v>7.3029510830572519</v>
      </c>
    </row>
    <row r="70" spans="1:20" x14ac:dyDescent="0.25">
      <c r="L70" s="11" t="s">
        <v>57</v>
      </c>
      <c r="M70" s="14">
        <v>5.4105797644316818</v>
      </c>
      <c r="N70" s="14">
        <v>5.5332162273540737</v>
      </c>
      <c r="O70" s="14">
        <v>5.4058038676069486</v>
      </c>
      <c r="P70" s="14">
        <v>5.6559520961202612</v>
      </c>
      <c r="Q70" s="14">
        <v>6.0220658191585761</v>
      </c>
      <c r="R70" s="14">
        <v>6.1832788080565715</v>
      </c>
      <c r="S70" s="14">
        <v>6.3014887466578182</v>
      </c>
      <c r="T70" s="14">
        <v>6.4895391794056847</v>
      </c>
    </row>
    <row r="71" spans="1:20" x14ac:dyDescent="0.25">
      <c r="L71" s="11" t="s">
        <v>58</v>
      </c>
      <c r="M71" s="14">
        <v>3.4651314484287532</v>
      </c>
      <c r="N71" s="14">
        <v>3.703080925543512</v>
      </c>
      <c r="O71" s="14">
        <v>3.7840697407799828</v>
      </c>
      <c r="P71" s="14">
        <v>4.0126666510618518</v>
      </c>
      <c r="Q71" s="14">
        <v>4.2069183879974403</v>
      </c>
      <c r="R71" s="14">
        <v>4.239621187093932</v>
      </c>
      <c r="S71" s="14">
        <v>4.3408968292849304</v>
      </c>
      <c r="T71" s="14">
        <v>4.5077190615689249</v>
      </c>
    </row>
    <row r="72" spans="1:20" x14ac:dyDescent="0.25">
      <c r="L72" s="11" t="s">
        <v>59</v>
      </c>
      <c r="M72" s="14">
        <v>3.6834434273646619</v>
      </c>
      <c r="N72" s="14">
        <v>3.9781040557129885</v>
      </c>
      <c r="O72" s="14">
        <v>4.0791747857934038</v>
      </c>
      <c r="P72" s="14">
        <v>4.1095999120262201</v>
      </c>
      <c r="Q72" s="14">
        <v>4.3210138928337889</v>
      </c>
      <c r="R72" s="14">
        <v>4.4473313907240168</v>
      </c>
      <c r="S72" s="14">
        <v>4.5288943459270143</v>
      </c>
      <c r="T72" s="14">
        <v>4.7777631790569526</v>
      </c>
    </row>
    <row r="73" spans="1:20" x14ac:dyDescent="0.25">
      <c r="L73" s="11" t="s">
        <v>60</v>
      </c>
      <c r="M73" s="14">
        <v>4.2040542848509537</v>
      </c>
      <c r="N73" s="14">
        <v>4.4621296432396109</v>
      </c>
      <c r="O73" s="14">
        <v>4.5882504083542859</v>
      </c>
      <c r="P73" s="14">
        <v>5.1110004455743976</v>
      </c>
      <c r="Q73" s="14">
        <v>5.6370229177754991</v>
      </c>
      <c r="R73" s="14">
        <v>5.7731114709100781</v>
      </c>
      <c r="S73" s="14">
        <v>5.9113921722658498</v>
      </c>
      <c r="T73" s="14">
        <v>6.1724179593723578</v>
      </c>
    </row>
    <row r="74" spans="1:20" x14ac:dyDescent="0.25">
      <c r="L74" s="11" t="s">
        <v>61</v>
      </c>
      <c r="M74" s="14">
        <v>3.9590453257077725</v>
      </c>
      <c r="N74" s="14">
        <v>4.1485935856992642</v>
      </c>
      <c r="O74" s="14">
        <v>4.3164148962546616</v>
      </c>
      <c r="P74" s="14">
        <v>4.5228311293020376</v>
      </c>
      <c r="Q74" s="14">
        <v>4.7489818101819798</v>
      </c>
      <c r="R74" s="14">
        <v>5.0181889113403377</v>
      </c>
      <c r="S74" s="14">
        <v>5.1426344970342122</v>
      </c>
      <c r="T74" s="14">
        <v>5.4244076647282116</v>
      </c>
    </row>
    <row r="75" spans="1:20" x14ac:dyDescent="0.25">
      <c r="L75" s="11" t="s">
        <v>63</v>
      </c>
      <c r="M75" s="14">
        <v>3.2481834645213823</v>
      </c>
      <c r="N75" s="14">
        <v>3.5186049577589245</v>
      </c>
      <c r="O75" s="14">
        <v>3.6073718648152977</v>
      </c>
      <c r="P75" s="14">
        <v>3.7857632143178455</v>
      </c>
      <c r="Q75" s="14">
        <v>4.1404180486610427</v>
      </c>
      <c r="R75" s="14">
        <v>4.3230581224022657</v>
      </c>
      <c r="S75" s="14">
        <v>4.5535470345694575</v>
      </c>
      <c r="T75" s="14">
        <v>4.7408584173941204</v>
      </c>
    </row>
    <row r="77" spans="1:20" ht="13" x14ac:dyDescent="0.3">
      <c r="A77" s="13" t="s">
        <v>202</v>
      </c>
    </row>
    <row r="78" spans="1:20" x14ac:dyDescent="0.25">
      <c r="A78" s="149" t="s">
        <v>9</v>
      </c>
      <c r="B78" s="149" t="s">
        <v>4</v>
      </c>
      <c r="C78" s="149" t="s">
        <v>203</v>
      </c>
      <c r="D78" s="149" t="s">
        <v>204</v>
      </c>
      <c r="E78" s="149" t="s">
        <v>204</v>
      </c>
      <c r="F78" s="149" t="s">
        <v>204</v>
      </c>
      <c r="G78" s="149" t="s">
        <v>204</v>
      </c>
      <c r="H78" s="149" t="s">
        <v>204</v>
      </c>
      <c r="I78" s="149" t="s">
        <v>204</v>
      </c>
      <c r="J78" s="149" t="s">
        <v>204</v>
      </c>
      <c r="K78" s="149" t="s">
        <v>204</v>
      </c>
      <c r="L78" s="149" t="s">
        <v>213</v>
      </c>
      <c r="M78" s="149" t="s">
        <v>213</v>
      </c>
    </row>
    <row r="79" spans="1:20" x14ac:dyDescent="0.25">
      <c r="A79" s="149" t="s">
        <v>9</v>
      </c>
      <c r="B79" s="149" t="s">
        <v>4</v>
      </c>
      <c r="C79" s="149" t="s">
        <v>203</v>
      </c>
      <c r="D79" s="149" t="s">
        <v>205</v>
      </c>
      <c r="E79" s="149" t="s">
        <v>206</v>
      </c>
      <c r="F79" s="149" t="s">
        <v>207</v>
      </c>
      <c r="G79" s="149" t="s">
        <v>208</v>
      </c>
      <c r="H79" s="149" t="s">
        <v>209</v>
      </c>
      <c r="I79" s="149" t="s">
        <v>210</v>
      </c>
      <c r="J79" s="149" t="s">
        <v>211</v>
      </c>
      <c r="K79" s="149" t="s">
        <v>212</v>
      </c>
      <c r="L79" s="149" t="s">
        <v>214</v>
      </c>
      <c r="M79" s="149" t="s">
        <v>215</v>
      </c>
    </row>
    <row r="80" spans="1:20" x14ac:dyDescent="0.25">
      <c r="A80" s="149" t="s">
        <v>39</v>
      </c>
      <c r="B80" s="149" t="s">
        <v>5</v>
      </c>
      <c r="C80" s="149" t="s">
        <v>95</v>
      </c>
      <c r="D80" s="149" t="s">
        <v>95</v>
      </c>
      <c r="E80" s="149" t="s">
        <v>95</v>
      </c>
      <c r="F80" s="149" t="s">
        <v>95</v>
      </c>
      <c r="G80" s="149" t="s">
        <v>95</v>
      </c>
      <c r="H80" s="149" t="s">
        <v>95</v>
      </c>
      <c r="I80" s="149" t="s">
        <v>95</v>
      </c>
      <c r="J80" s="149" t="s">
        <v>95</v>
      </c>
      <c r="K80" s="149" t="s">
        <v>95</v>
      </c>
      <c r="L80" s="149" t="s">
        <v>95</v>
      </c>
      <c r="M80" s="149" t="s">
        <v>95</v>
      </c>
    </row>
    <row r="81" spans="1:13" x14ac:dyDescent="0.25">
      <c r="A81" s="11">
        <v>2007</v>
      </c>
      <c r="C81" s="150">
        <v>5825</v>
      </c>
      <c r="D81" s="150">
        <v>3625</v>
      </c>
      <c r="E81" s="150">
        <v>800</v>
      </c>
      <c r="F81" s="150">
        <v>595</v>
      </c>
      <c r="G81" s="150">
        <v>490</v>
      </c>
      <c r="H81" s="150">
        <v>185</v>
      </c>
      <c r="I81" s="150">
        <v>100</v>
      </c>
      <c r="J81" s="150">
        <v>25</v>
      </c>
      <c r="K81" s="150">
        <v>10</v>
      </c>
      <c r="L81" s="150">
        <v>5345</v>
      </c>
      <c r="M81" s="150">
        <v>480</v>
      </c>
    </row>
    <row r="82" spans="1:13" x14ac:dyDescent="0.25">
      <c r="C82" s="150">
        <v>5965</v>
      </c>
      <c r="D82" s="150">
        <v>3730</v>
      </c>
      <c r="E82" s="150">
        <v>825</v>
      </c>
      <c r="F82" s="150">
        <v>600</v>
      </c>
      <c r="G82" s="150">
        <v>490</v>
      </c>
      <c r="H82" s="150">
        <v>185</v>
      </c>
      <c r="I82" s="150">
        <v>100</v>
      </c>
      <c r="J82" s="150">
        <v>25</v>
      </c>
      <c r="K82" s="150">
        <v>10</v>
      </c>
      <c r="L82" s="150">
        <v>5470</v>
      </c>
      <c r="M82" s="150">
        <v>495</v>
      </c>
    </row>
    <row r="83" spans="1:13" x14ac:dyDescent="0.25">
      <c r="C83" s="150">
        <v>6210</v>
      </c>
      <c r="D83" s="150">
        <v>3965</v>
      </c>
      <c r="E83" s="150">
        <v>835</v>
      </c>
      <c r="F83" s="150">
        <v>595</v>
      </c>
      <c r="G83" s="150">
        <v>490</v>
      </c>
      <c r="H83" s="150">
        <v>190</v>
      </c>
      <c r="I83" s="150">
        <v>100</v>
      </c>
      <c r="J83" s="150">
        <v>20</v>
      </c>
      <c r="K83" s="150">
        <v>10</v>
      </c>
      <c r="L83" s="150">
        <v>5705</v>
      </c>
      <c r="M83" s="150">
        <v>505</v>
      </c>
    </row>
    <row r="84" spans="1:13" x14ac:dyDescent="0.25">
      <c r="C84" s="150">
        <v>6410</v>
      </c>
      <c r="D84" s="150">
        <v>4150</v>
      </c>
      <c r="E84" s="150">
        <v>855</v>
      </c>
      <c r="F84" s="150">
        <v>595</v>
      </c>
      <c r="G84" s="150">
        <v>495</v>
      </c>
      <c r="H84" s="150">
        <v>190</v>
      </c>
      <c r="I84" s="150">
        <v>100</v>
      </c>
      <c r="J84" s="150">
        <v>20</v>
      </c>
      <c r="K84" s="150">
        <v>10</v>
      </c>
      <c r="L84" s="150">
        <v>5890</v>
      </c>
      <c r="M84" s="150">
        <v>520</v>
      </c>
    </row>
    <row r="85" spans="1:13" x14ac:dyDescent="0.25">
      <c r="A85" s="11">
        <v>2008</v>
      </c>
      <c r="C85" s="150">
        <v>6535</v>
      </c>
      <c r="D85" s="150">
        <v>4270</v>
      </c>
      <c r="E85" s="150">
        <v>865</v>
      </c>
      <c r="F85" s="150">
        <v>585</v>
      </c>
      <c r="G85" s="150">
        <v>500</v>
      </c>
      <c r="H85" s="150">
        <v>185</v>
      </c>
      <c r="I85" s="150">
        <v>100</v>
      </c>
      <c r="J85" s="150">
        <v>25</v>
      </c>
      <c r="K85" s="150">
        <v>10</v>
      </c>
      <c r="L85" s="150">
        <v>6000</v>
      </c>
      <c r="M85" s="150">
        <v>535</v>
      </c>
    </row>
    <row r="86" spans="1:13" x14ac:dyDescent="0.25">
      <c r="B86" s="11" t="s">
        <v>1</v>
      </c>
      <c r="C86" s="150">
        <v>6540</v>
      </c>
      <c r="D86" s="150">
        <v>4285</v>
      </c>
      <c r="E86" s="150">
        <v>860</v>
      </c>
      <c r="F86" s="150">
        <v>590</v>
      </c>
      <c r="G86" s="150">
        <v>490</v>
      </c>
      <c r="H86" s="150">
        <v>190</v>
      </c>
      <c r="I86" s="150">
        <v>100</v>
      </c>
      <c r="J86" s="150">
        <v>25</v>
      </c>
      <c r="K86" s="150">
        <v>10</v>
      </c>
      <c r="L86" s="150">
        <v>6000</v>
      </c>
      <c r="M86" s="150">
        <v>540</v>
      </c>
    </row>
    <row r="87" spans="1:13" x14ac:dyDescent="0.25">
      <c r="C87" s="150">
        <v>6710</v>
      </c>
      <c r="D87" s="150">
        <v>4460</v>
      </c>
      <c r="E87" s="150">
        <v>855</v>
      </c>
      <c r="F87" s="150">
        <v>590</v>
      </c>
      <c r="G87" s="150">
        <v>485</v>
      </c>
      <c r="H87" s="150">
        <v>185</v>
      </c>
      <c r="I87" s="150">
        <v>100</v>
      </c>
      <c r="J87" s="150">
        <v>20</v>
      </c>
      <c r="K87" s="150">
        <v>10</v>
      </c>
      <c r="L87" s="150">
        <v>6160</v>
      </c>
      <c r="M87" s="150">
        <v>550</v>
      </c>
    </row>
    <row r="88" spans="1:13" x14ac:dyDescent="0.25">
      <c r="B88" s="11" t="s">
        <v>3</v>
      </c>
      <c r="C88" s="150">
        <v>6890</v>
      </c>
      <c r="D88" s="150">
        <v>4625</v>
      </c>
      <c r="E88" s="150">
        <v>860</v>
      </c>
      <c r="F88" s="150">
        <v>595</v>
      </c>
      <c r="G88" s="150">
        <v>495</v>
      </c>
      <c r="H88" s="150">
        <v>190</v>
      </c>
      <c r="I88" s="150">
        <v>100</v>
      </c>
      <c r="J88" s="150">
        <v>20</v>
      </c>
      <c r="K88" s="150">
        <v>10</v>
      </c>
      <c r="L88" s="150">
        <v>6325</v>
      </c>
      <c r="M88" s="150">
        <v>565</v>
      </c>
    </row>
    <row r="89" spans="1:13" x14ac:dyDescent="0.25">
      <c r="A89" s="11">
        <v>2009</v>
      </c>
      <c r="C89" s="150">
        <v>6990</v>
      </c>
      <c r="D89" s="150">
        <v>4735</v>
      </c>
      <c r="E89" s="150">
        <v>845</v>
      </c>
      <c r="F89" s="150">
        <v>585</v>
      </c>
      <c r="G89" s="150">
        <v>510</v>
      </c>
      <c r="H89" s="150">
        <v>185</v>
      </c>
      <c r="I89" s="150">
        <v>100</v>
      </c>
      <c r="J89" s="150">
        <v>20</v>
      </c>
      <c r="K89" s="150">
        <v>10</v>
      </c>
      <c r="L89" s="150">
        <v>6410</v>
      </c>
      <c r="M89" s="150">
        <v>580</v>
      </c>
    </row>
    <row r="90" spans="1:13" x14ac:dyDescent="0.25">
      <c r="B90" s="11" t="s">
        <v>1</v>
      </c>
      <c r="C90" s="150">
        <v>6975</v>
      </c>
      <c r="D90" s="150">
        <v>4715</v>
      </c>
      <c r="E90" s="150">
        <v>840</v>
      </c>
      <c r="F90" s="150">
        <v>585</v>
      </c>
      <c r="G90" s="150">
        <v>495</v>
      </c>
      <c r="H90" s="150">
        <v>210</v>
      </c>
      <c r="I90" s="150">
        <v>100</v>
      </c>
      <c r="J90" s="150">
        <v>20</v>
      </c>
      <c r="K90" s="150">
        <v>10</v>
      </c>
      <c r="L90" s="150">
        <v>6400</v>
      </c>
      <c r="M90" s="150">
        <v>580</v>
      </c>
    </row>
    <row r="91" spans="1:13" x14ac:dyDescent="0.25">
      <c r="C91" s="150">
        <v>7105</v>
      </c>
      <c r="D91" s="150">
        <v>4895</v>
      </c>
      <c r="E91" s="150">
        <v>870</v>
      </c>
      <c r="F91" s="150">
        <v>610</v>
      </c>
      <c r="G91" s="150">
        <v>455</v>
      </c>
      <c r="H91" s="150">
        <v>165</v>
      </c>
      <c r="I91" s="150">
        <v>85</v>
      </c>
      <c r="J91" s="150">
        <v>20</v>
      </c>
      <c r="K91" s="150">
        <v>10</v>
      </c>
      <c r="L91" s="150">
        <v>6510</v>
      </c>
      <c r="M91" s="150">
        <v>600</v>
      </c>
    </row>
    <row r="92" spans="1:13" x14ac:dyDescent="0.25">
      <c r="B92" s="11" t="s">
        <v>3</v>
      </c>
      <c r="C92" s="150">
        <v>7240</v>
      </c>
      <c r="D92" s="150">
        <v>4960</v>
      </c>
      <c r="E92" s="150">
        <v>875</v>
      </c>
      <c r="F92" s="150">
        <v>650</v>
      </c>
      <c r="G92" s="150">
        <v>465</v>
      </c>
      <c r="H92" s="150">
        <v>175</v>
      </c>
      <c r="I92" s="150">
        <v>85</v>
      </c>
      <c r="J92" s="150">
        <v>25</v>
      </c>
      <c r="K92" s="150">
        <v>10</v>
      </c>
      <c r="L92" s="150">
        <v>6625</v>
      </c>
      <c r="M92" s="150">
        <v>615</v>
      </c>
    </row>
    <row r="93" spans="1:13" x14ac:dyDescent="0.25">
      <c r="A93" s="11">
        <v>2010</v>
      </c>
      <c r="C93" s="150">
        <v>7150</v>
      </c>
      <c r="D93" s="150">
        <v>4790</v>
      </c>
      <c r="E93" s="150">
        <v>920</v>
      </c>
      <c r="F93" s="150">
        <v>630</v>
      </c>
      <c r="G93" s="150">
        <v>505</v>
      </c>
      <c r="H93" s="150">
        <v>170</v>
      </c>
      <c r="I93" s="150">
        <v>85</v>
      </c>
      <c r="J93" s="150">
        <v>30</v>
      </c>
      <c r="K93" s="150">
        <v>10</v>
      </c>
      <c r="L93" s="150">
        <v>6550</v>
      </c>
      <c r="M93" s="150">
        <v>600</v>
      </c>
    </row>
    <row r="94" spans="1:13" x14ac:dyDescent="0.25">
      <c r="B94" s="11" t="s">
        <v>1</v>
      </c>
      <c r="C94" s="150">
        <v>7160</v>
      </c>
      <c r="D94" s="150">
        <v>4825</v>
      </c>
      <c r="E94" s="150">
        <v>910</v>
      </c>
      <c r="F94" s="150">
        <v>615</v>
      </c>
      <c r="G94" s="150">
        <v>510</v>
      </c>
      <c r="H94" s="150">
        <v>175</v>
      </c>
      <c r="I94" s="150">
        <v>90</v>
      </c>
      <c r="J94" s="150">
        <v>30</v>
      </c>
      <c r="K94" s="150">
        <v>10</v>
      </c>
      <c r="L94" s="150">
        <v>6555</v>
      </c>
      <c r="M94" s="150">
        <v>610</v>
      </c>
    </row>
    <row r="95" spans="1:13" x14ac:dyDescent="0.25">
      <c r="C95" s="150">
        <v>7230</v>
      </c>
      <c r="D95" s="150">
        <v>4935</v>
      </c>
      <c r="E95" s="150">
        <v>890</v>
      </c>
      <c r="F95" s="150">
        <v>625</v>
      </c>
      <c r="G95" s="150">
        <v>485</v>
      </c>
      <c r="H95" s="150">
        <v>175</v>
      </c>
      <c r="I95" s="150">
        <v>85</v>
      </c>
      <c r="J95" s="150">
        <v>30</v>
      </c>
      <c r="K95" s="150">
        <v>10</v>
      </c>
      <c r="L95" s="150">
        <v>6605</v>
      </c>
      <c r="M95" s="150">
        <v>620</v>
      </c>
    </row>
    <row r="96" spans="1:13" x14ac:dyDescent="0.25">
      <c r="B96" s="11" t="s">
        <v>3</v>
      </c>
      <c r="C96" s="150">
        <v>7360</v>
      </c>
      <c r="D96" s="150">
        <v>4860</v>
      </c>
      <c r="E96" s="150">
        <v>905</v>
      </c>
      <c r="F96" s="150">
        <v>690</v>
      </c>
      <c r="G96" s="150">
        <v>565</v>
      </c>
      <c r="H96" s="150">
        <v>200</v>
      </c>
      <c r="I96" s="150">
        <v>95</v>
      </c>
      <c r="J96" s="150">
        <v>35</v>
      </c>
      <c r="K96" s="150">
        <v>10</v>
      </c>
      <c r="L96" s="150">
        <v>6730</v>
      </c>
      <c r="M96" s="150">
        <v>630</v>
      </c>
    </row>
    <row r="97" spans="1:13" x14ac:dyDescent="0.25">
      <c r="A97" s="11">
        <v>2011</v>
      </c>
      <c r="C97" s="150">
        <v>7445</v>
      </c>
      <c r="D97" s="150">
        <v>4945</v>
      </c>
      <c r="E97" s="150">
        <v>905</v>
      </c>
      <c r="F97" s="150">
        <v>705</v>
      </c>
      <c r="G97" s="150">
        <v>550</v>
      </c>
      <c r="H97" s="150">
        <v>205</v>
      </c>
      <c r="I97" s="150">
        <v>95</v>
      </c>
      <c r="J97" s="150">
        <v>30</v>
      </c>
      <c r="K97" s="150">
        <v>10</v>
      </c>
      <c r="L97" s="150">
        <v>6805</v>
      </c>
      <c r="M97" s="150">
        <v>640</v>
      </c>
    </row>
    <row r="98" spans="1:13" x14ac:dyDescent="0.25">
      <c r="B98" s="11" t="s">
        <v>1</v>
      </c>
      <c r="C98" s="150">
        <v>7450</v>
      </c>
      <c r="D98" s="150">
        <v>4960</v>
      </c>
      <c r="E98" s="150">
        <v>945</v>
      </c>
      <c r="F98" s="150">
        <v>675</v>
      </c>
      <c r="G98" s="150">
        <v>550</v>
      </c>
      <c r="H98" s="150">
        <v>195</v>
      </c>
      <c r="I98" s="150">
        <v>85</v>
      </c>
      <c r="J98" s="150">
        <v>25</v>
      </c>
      <c r="K98" s="150">
        <v>10</v>
      </c>
      <c r="L98" s="150">
        <v>6810</v>
      </c>
      <c r="M98" s="150">
        <v>640</v>
      </c>
    </row>
    <row r="99" spans="1:13" x14ac:dyDescent="0.25">
      <c r="C99" s="150">
        <v>7585</v>
      </c>
      <c r="D99" s="150">
        <v>5095</v>
      </c>
      <c r="E99" s="150">
        <v>940</v>
      </c>
      <c r="F99" s="150">
        <v>710</v>
      </c>
      <c r="G99" s="150">
        <v>525</v>
      </c>
      <c r="H99" s="150">
        <v>180</v>
      </c>
      <c r="I99" s="150">
        <v>95</v>
      </c>
      <c r="J99" s="150">
        <v>25</v>
      </c>
      <c r="K99" s="150">
        <v>10</v>
      </c>
      <c r="L99" s="150">
        <v>6940</v>
      </c>
      <c r="M99" s="150">
        <v>645</v>
      </c>
    </row>
    <row r="100" spans="1:13" x14ac:dyDescent="0.25">
      <c r="B100" s="11" t="s">
        <v>3</v>
      </c>
      <c r="C100" s="150">
        <v>7765</v>
      </c>
      <c r="D100" s="150">
        <v>5200</v>
      </c>
      <c r="E100" s="150">
        <v>945</v>
      </c>
      <c r="F100" s="150">
        <v>730</v>
      </c>
      <c r="G100" s="150">
        <v>550</v>
      </c>
      <c r="H100" s="150">
        <v>205</v>
      </c>
      <c r="I100" s="150">
        <v>90</v>
      </c>
      <c r="J100" s="150">
        <v>30</v>
      </c>
      <c r="K100" s="150">
        <v>10</v>
      </c>
      <c r="L100" s="150">
        <v>7115</v>
      </c>
      <c r="M100" s="150">
        <v>645</v>
      </c>
    </row>
    <row r="101" spans="1:13" x14ac:dyDescent="0.25">
      <c r="A101" s="11">
        <v>2012</v>
      </c>
      <c r="C101" s="150">
        <v>7860</v>
      </c>
      <c r="D101" s="150">
        <v>5280</v>
      </c>
      <c r="E101" s="150">
        <v>955</v>
      </c>
      <c r="F101" s="150">
        <v>725</v>
      </c>
      <c r="G101" s="150">
        <v>555</v>
      </c>
      <c r="H101" s="150">
        <v>205</v>
      </c>
      <c r="I101" s="150">
        <v>100</v>
      </c>
      <c r="J101" s="150">
        <v>30</v>
      </c>
      <c r="K101" s="150">
        <v>15</v>
      </c>
      <c r="L101" s="150">
        <v>7200</v>
      </c>
      <c r="M101" s="150">
        <v>660</v>
      </c>
    </row>
    <row r="102" spans="1:13" x14ac:dyDescent="0.25">
      <c r="B102" s="11" t="s">
        <v>1</v>
      </c>
      <c r="C102" s="150">
        <v>7870</v>
      </c>
      <c r="D102" s="150">
        <v>5310</v>
      </c>
      <c r="E102" s="150">
        <v>945</v>
      </c>
      <c r="F102" s="150">
        <v>720</v>
      </c>
      <c r="G102" s="150">
        <v>555</v>
      </c>
      <c r="H102" s="150">
        <v>205</v>
      </c>
      <c r="I102" s="150">
        <v>95</v>
      </c>
      <c r="J102" s="150">
        <v>30</v>
      </c>
      <c r="K102" s="150">
        <v>15</v>
      </c>
      <c r="L102" s="150">
        <v>7220</v>
      </c>
      <c r="M102" s="150">
        <v>650</v>
      </c>
    </row>
    <row r="103" spans="1:13" x14ac:dyDescent="0.25">
      <c r="C103" s="150">
        <v>8035</v>
      </c>
      <c r="D103" s="150">
        <v>5510</v>
      </c>
      <c r="E103" s="150">
        <v>970</v>
      </c>
      <c r="F103" s="150">
        <v>730</v>
      </c>
      <c r="G103" s="150">
        <v>515</v>
      </c>
      <c r="H103" s="150">
        <v>185</v>
      </c>
      <c r="I103" s="150">
        <v>90</v>
      </c>
      <c r="J103" s="150">
        <v>30</v>
      </c>
      <c r="K103" s="150">
        <v>15</v>
      </c>
      <c r="L103" s="150">
        <v>7375</v>
      </c>
      <c r="M103" s="150">
        <v>660</v>
      </c>
    </row>
    <row r="104" spans="1:13" x14ac:dyDescent="0.25">
      <c r="B104" s="11" t="s">
        <v>3</v>
      </c>
      <c r="C104" s="150">
        <v>8150</v>
      </c>
      <c r="D104" s="150">
        <v>5575</v>
      </c>
      <c r="E104" s="150">
        <v>970</v>
      </c>
      <c r="F104" s="150">
        <v>735</v>
      </c>
      <c r="G104" s="150">
        <v>540</v>
      </c>
      <c r="H104" s="150">
        <v>190</v>
      </c>
      <c r="I104" s="150">
        <v>100</v>
      </c>
      <c r="J104" s="150">
        <v>30</v>
      </c>
      <c r="K104" s="150">
        <v>15</v>
      </c>
      <c r="L104" s="150">
        <v>7490</v>
      </c>
      <c r="M104" s="150">
        <v>665</v>
      </c>
    </row>
    <row r="105" spans="1:13" x14ac:dyDescent="0.25">
      <c r="A105" s="11">
        <v>2013</v>
      </c>
      <c r="C105" s="150">
        <v>8165</v>
      </c>
      <c r="D105" s="150">
        <v>5585</v>
      </c>
      <c r="E105" s="150">
        <v>980</v>
      </c>
      <c r="F105" s="150">
        <v>735</v>
      </c>
      <c r="G105" s="150">
        <v>540</v>
      </c>
      <c r="H105" s="150">
        <v>185</v>
      </c>
      <c r="I105" s="150">
        <v>95</v>
      </c>
      <c r="J105" s="150">
        <v>30</v>
      </c>
      <c r="K105" s="150">
        <v>15</v>
      </c>
      <c r="L105" s="150">
        <v>7500</v>
      </c>
      <c r="M105" s="150">
        <v>665</v>
      </c>
    </row>
    <row r="106" spans="1:13" x14ac:dyDescent="0.25">
      <c r="B106" s="11" t="s">
        <v>1</v>
      </c>
      <c r="C106" s="150">
        <v>8160</v>
      </c>
      <c r="D106" s="150">
        <v>5645</v>
      </c>
      <c r="E106" s="150">
        <v>995</v>
      </c>
      <c r="F106" s="150">
        <v>685</v>
      </c>
      <c r="G106" s="150">
        <v>530</v>
      </c>
      <c r="H106" s="150">
        <v>170</v>
      </c>
      <c r="I106" s="150">
        <v>95</v>
      </c>
      <c r="J106" s="150">
        <v>25</v>
      </c>
      <c r="K106" s="150">
        <v>10</v>
      </c>
      <c r="L106" s="150">
        <v>7500</v>
      </c>
      <c r="M106" s="150">
        <v>660</v>
      </c>
    </row>
    <row r="107" spans="1:13" x14ac:dyDescent="0.25">
      <c r="C107" s="150">
        <v>8255</v>
      </c>
      <c r="D107" s="150">
        <v>5755</v>
      </c>
      <c r="E107" s="150">
        <v>1005</v>
      </c>
      <c r="F107" s="150">
        <v>695</v>
      </c>
      <c r="G107" s="150">
        <v>505</v>
      </c>
      <c r="H107" s="150">
        <v>170</v>
      </c>
      <c r="I107" s="150">
        <v>90</v>
      </c>
      <c r="J107" s="150">
        <v>25</v>
      </c>
      <c r="K107" s="150">
        <v>10</v>
      </c>
      <c r="L107" s="150">
        <v>7585</v>
      </c>
      <c r="M107" s="150">
        <v>670</v>
      </c>
    </row>
    <row r="108" spans="1:13" x14ac:dyDescent="0.25">
      <c r="B108" s="11" t="s">
        <v>3</v>
      </c>
      <c r="C108" s="150">
        <v>8395</v>
      </c>
      <c r="D108" s="150">
        <v>5835</v>
      </c>
      <c r="E108" s="150">
        <v>990</v>
      </c>
      <c r="F108" s="150">
        <v>715</v>
      </c>
      <c r="G108" s="150">
        <v>540</v>
      </c>
      <c r="H108" s="150">
        <v>175</v>
      </c>
      <c r="I108" s="150">
        <v>95</v>
      </c>
      <c r="J108" s="150">
        <v>35</v>
      </c>
      <c r="K108" s="150">
        <v>10</v>
      </c>
      <c r="L108" s="150">
        <v>7720</v>
      </c>
      <c r="M108" s="150">
        <v>670</v>
      </c>
    </row>
    <row r="109" spans="1:13" x14ac:dyDescent="0.25">
      <c r="A109" s="11">
        <v>2014</v>
      </c>
      <c r="C109" s="150">
        <v>8445</v>
      </c>
      <c r="D109" s="150">
        <v>5890</v>
      </c>
      <c r="E109" s="150">
        <v>1015</v>
      </c>
      <c r="F109" s="150">
        <v>690</v>
      </c>
      <c r="G109" s="150">
        <v>540</v>
      </c>
      <c r="H109" s="150">
        <v>175</v>
      </c>
      <c r="I109" s="150">
        <v>90</v>
      </c>
      <c r="J109" s="150">
        <v>35</v>
      </c>
      <c r="K109" s="150">
        <v>10</v>
      </c>
      <c r="L109" s="150">
        <v>7775</v>
      </c>
      <c r="M109" s="150">
        <v>675</v>
      </c>
    </row>
    <row r="110" spans="1:13" x14ac:dyDescent="0.25">
      <c r="B110" s="11" t="s">
        <v>1</v>
      </c>
      <c r="C110" s="150">
        <v>8500</v>
      </c>
      <c r="D110" s="150">
        <v>5975</v>
      </c>
      <c r="E110" s="150">
        <v>1020</v>
      </c>
      <c r="F110" s="150">
        <v>695</v>
      </c>
      <c r="G110" s="150">
        <v>500</v>
      </c>
      <c r="H110" s="150">
        <v>175</v>
      </c>
      <c r="I110" s="150">
        <v>85</v>
      </c>
      <c r="J110" s="150">
        <v>30</v>
      </c>
      <c r="K110" s="150">
        <v>15</v>
      </c>
      <c r="L110" s="150">
        <v>7830</v>
      </c>
      <c r="M110" s="150">
        <v>670</v>
      </c>
    </row>
    <row r="111" spans="1:13" x14ac:dyDescent="0.25">
      <c r="C111" s="150">
        <v>8650</v>
      </c>
      <c r="D111" s="150">
        <v>6135</v>
      </c>
      <c r="E111" s="150">
        <v>1005</v>
      </c>
      <c r="F111" s="150">
        <v>715</v>
      </c>
      <c r="G111" s="150">
        <v>505</v>
      </c>
      <c r="H111" s="150">
        <v>160</v>
      </c>
      <c r="I111" s="150">
        <v>90</v>
      </c>
      <c r="J111" s="150">
        <v>25</v>
      </c>
      <c r="K111" s="150">
        <v>10</v>
      </c>
      <c r="L111" s="150">
        <v>7975</v>
      </c>
      <c r="M111" s="150">
        <v>675</v>
      </c>
    </row>
    <row r="112" spans="1:13" x14ac:dyDescent="0.25">
      <c r="B112" s="11" t="s">
        <v>3</v>
      </c>
      <c r="C112" s="150">
        <v>8835</v>
      </c>
      <c r="D112" s="150">
        <v>6265</v>
      </c>
      <c r="E112" s="150">
        <v>975</v>
      </c>
      <c r="F112" s="150">
        <v>755</v>
      </c>
      <c r="G112" s="150">
        <v>520</v>
      </c>
      <c r="H112" s="150">
        <v>175</v>
      </c>
      <c r="I112" s="150">
        <v>95</v>
      </c>
      <c r="J112" s="150">
        <v>30</v>
      </c>
      <c r="K112" s="150">
        <v>10</v>
      </c>
      <c r="L112" s="150">
        <v>8160</v>
      </c>
      <c r="M112" s="150">
        <v>675</v>
      </c>
    </row>
    <row r="113" spans="1:13" x14ac:dyDescent="0.25">
      <c r="A113" s="23">
        <v>2015</v>
      </c>
      <c r="C113" s="150">
        <v>8885</v>
      </c>
      <c r="D113" s="150">
        <v>6305</v>
      </c>
      <c r="E113" s="150">
        <v>990</v>
      </c>
      <c r="F113" s="150">
        <v>745</v>
      </c>
      <c r="G113" s="150">
        <v>540</v>
      </c>
      <c r="H113" s="150">
        <v>165</v>
      </c>
      <c r="I113" s="150">
        <v>100</v>
      </c>
      <c r="J113" s="150">
        <v>25</v>
      </c>
      <c r="K113" s="150">
        <v>15</v>
      </c>
      <c r="L113" s="150">
        <v>8215</v>
      </c>
      <c r="M113" s="150">
        <v>670</v>
      </c>
    </row>
    <row r="114" spans="1:13" x14ac:dyDescent="0.25">
      <c r="B114" s="11" t="s">
        <v>1</v>
      </c>
      <c r="C114" s="150">
        <v>8930</v>
      </c>
      <c r="D114" s="150">
        <v>6395</v>
      </c>
      <c r="E114" s="150">
        <v>1005</v>
      </c>
      <c r="F114" s="150">
        <v>720</v>
      </c>
      <c r="G114" s="150">
        <v>515</v>
      </c>
      <c r="H114" s="150">
        <v>160</v>
      </c>
      <c r="I114" s="150">
        <v>100</v>
      </c>
      <c r="J114" s="150">
        <v>25</v>
      </c>
      <c r="K114" s="150">
        <v>10</v>
      </c>
      <c r="L114" s="150">
        <v>8270</v>
      </c>
      <c r="M114" s="150">
        <v>665</v>
      </c>
    </row>
    <row r="115" spans="1:13" x14ac:dyDescent="0.25">
      <c r="C115" s="150">
        <v>9145</v>
      </c>
      <c r="D115" s="150">
        <v>6595</v>
      </c>
      <c r="E115" s="150">
        <v>1030</v>
      </c>
      <c r="F115" s="150">
        <v>715</v>
      </c>
      <c r="G115" s="150">
        <v>515</v>
      </c>
      <c r="H115" s="150">
        <v>160</v>
      </c>
      <c r="I115" s="150">
        <v>95</v>
      </c>
      <c r="J115" s="150">
        <v>25</v>
      </c>
      <c r="K115" s="150">
        <v>10</v>
      </c>
      <c r="L115" s="150">
        <v>8470</v>
      </c>
      <c r="M115" s="150">
        <v>675</v>
      </c>
    </row>
    <row r="116" spans="1:13" x14ac:dyDescent="0.25">
      <c r="A116" s="149"/>
      <c r="B116" s="11" t="s">
        <v>3</v>
      </c>
      <c r="C116" s="150">
        <v>9360</v>
      </c>
      <c r="D116" s="150">
        <v>6740</v>
      </c>
      <c r="E116" s="150">
        <v>995</v>
      </c>
      <c r="F116" s="150">
        <v>775</v>
      </c>
      <c r="G116" s="150">
        <v>535</v>
      </c>
      <c r="H116" s="150">
        <v>180</v>
      </c>
      <c r="I116" s="150">
        <v>95</v>
      </c>
      <c r="J116" s="150">
        <v>25</v>
      </c>
      <c r="K116" s="150">
        <v>10</v>
      </c>
      <c r="L116" s="150">
        <v>8670</v>
      </c>
      <c r="M116" s="150">
        <v>690</v>
      </c>
    </row>
  </sheetData>
  <hyperlinks>
    <hyperlink ref="A26" display="Regionale kerncijfers Nederland"/>
    <hyperlink ref="A45" display="Vestigingen"/>
    <hyperlink ref="B16" display="http://statline.cbs.nl/Statweb/publication/?DM=SLNL&amp;PA=81578NED&amp;D1=0&amp;D2=1165&amp;D3=0,6-17&amp;D4=l&amp;HDR=T,G3,G2&amp;STB=G1&amp;VW=T"/>
    <hyperlink ref="U3" display="http://statline.cbs.nl/Statweb/publication/?DM=SLNL&amp;PA=81589NED&amp;D1=a&amp;D2=1190&amp;D3=32&amp;VW=T"/>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X79"/>
  <sheetViews>
    <sheetView topLeftCell="G1" workbookViewId="0">
      <selection activeCell="I25" sqref="I25"/>
    </sheetView>
  </sheetViews>
  <sheetFormatPr defaultRowHeight="12.5" x14ac:dyDescent="0.25"/>
  <cols>
    <col min="15" max="15" width="9.1796875" style="40"/>
  </cols>
  <sheetData>
    <row r="1" spans="1:24" ht="13" x14ac:dyDescent="0.3">
      <c r="A1" s="7" t="s">
        <v>988</v>
      </c>
      <c r="O1" s="38"/>
      <c r="R1" s="59"/>
      <c r="S1" s="59"/>
      <c r="T1" s="59"/>
      <c r="U1" s="59"/>
      <c r="V1" s="59"/>
      <c r="W1" s="59"/>
      <c r="X1" s="59"/>
    </row>
    <row r="2" spans="1:24" ht="13" x14ac:dyDescent="0.3">
      <c r="A2" s="3"/>
      <c r="I2" s="47" t="s">
        <v>195</v>
      </c>
      <c r="J2" s="46" t="s">
        <v>36</v>
      </c>
      <c r="L2" s="42"/>
      <c r="M2" s="42"/>
      <c r="N2" s="40"/>
      <c r="P2" s="40"/>
      <c r="Q2" s="40"/>
      <c r="R2" s="93"/>
      <c r="S2" s="93"/>
      <c r="T2" s="93"/>
      <c r="U2" s="60"/>
      <c r="V2" s="60"/>
      <c r="W2" s="60"/>
      <c r="X2" s="60"/>
    </row>
    <row r="3" spans="1:24" ht="14.5" x14ac:dyDescent="0.35">
      <c r="B3" s="12" t="s">
        <v>33</v>
      </c>
      <c r="C3" s="11"/>
      <c r="D3" s="11"/>
      <c r="E3" s="11"/>
      <c r="F3" s="11"/>
      <c r="I3" s="47" t="s">
        <v>195</v>
      </c>
      <c r="J3" s="46" t="s">
        <v>1650</v>
      </c>
      <c r="K3" s="15" t="s">
        <v>1644</v>
      </c>
      <c r="L3" s="26" t="str">
        <f t="shared" ref="L3:L35" si="0">G3&amp;K3&amp;H3&amp;K3&amp;I3&amp;K3&amp;J3</f>
        <v>;;Leden VHG;Hoveniersbranche (SBI 813)</v>
      </c>
      <c r="O3" s="47" t="s">
        <v>218</v>
      </c>
      <c r="P3" s="46" t="s">
        <v>219</v>
      </c>
      <c r="Q3" s="46"/>
      <c r="R3" s="40"/>
      <c r="S3" s="38"/>
      <c r="T3" s="38"/>
    </row>
    <row r="4" spans="1:24" ht="14.5" x14ac:dyDescent="0.35">
      <c r="B4" s="11"/>
      <c r="C4" s="11"/>
      <c r="D4" s="11"/>
      <c r="E4" s="11"/>
      <c r="F4" s="11"/>
      <c r="G4">
        <v>2011</v>
      </c>
      <c r="I4" s="39">
        <v>15.5</v>
      </c>
      <c r="J4">
        <v>26.4</v>
      </c>
      <c r="K4" s="15" t="s">
        <v>1644</v>
      </c>
      <c r="L4" s="26" t="str">
        <f t="shared" si="0"/>
        <v>2011;;15,5;26,4</v>
      </c>
      <c r="N4" s="91">
        <v>2011</v>
      </c>
      <c r="O4" s="92">
        <v>4.2750000000000057</v>
      </c>
      <c r="P4">
        <v>9.9</v>
      </c>
      <c r="Q4" s="5">
        <f>SUM(I4:I7)/4</f>
        <v>5.3250000000000002</v>
      </c>
      <c r="R4" s="40"/>
      <c r="S4" s="40"/>
      <c r="T4" s="40"/>
    </row>
    <row r="5" spans="1:24" ht="14.5" x14ac:dyDescent="0.35">
      <c r="B5" s="11"/>
      <c r="C5" s="11"/>
      <c r="D5" s="11"/>
      <c r="E5" s="11"/>
      <c r="F5" s="11"/>
      <c r="I5" s="39">
        <v>2.6</v>
      </c>
      <c r="J5">
        <v>8.4</v>
      </c>
      <c r="K5" s="15" t="s">
        <v>1644</v>
      </c>
      <c r="L5" s="26" t="str">
        <f t="shared" si="0"/>
        <v>;;2,6;8,4</v>
      </c>
      <c r="N5" s="91">
        <v>2012</v>
      </c>
      <c r="O5" s="92">
        <v>-3.2606089666746634</v>
      </c>
      <c r="P5">
        <v>-0.7</v>
      </c>
      <c r="R5" s="40"/>
      <c r="S5" s="40"/>
      <c r="T5" s="40"/>
    </row>
    <row r="6" spans="1:24" ht="14.5" x14ac:dyDescent="0.35">
      <c r="B6" s="11"/>
      <c r="C6" s="11"/>
      <c r="D6" s="11"/>
      <c r="E6" s="11"/>
      <c r="F6" s="11"/>
      <c r="I6" s="39">
        <v>-1.8</v>
      </c>
      <c r="J6">
        <v>0.5</v>
      </c>
      <c r="K6" s="15" t="s">
        <v>1644</v>
      </c>
      <c r="L6" s="26" t="str">
        <f t="shared" si="0"/>
        <v>;;-1,8;0,5</v>
      </c>
      <c r="N6" s="91">
        <v>2013</v>
      </c>
      <c r="O6" s="92">
        <v>-0.71871127633208853</v>
      </c>
      <c r="P6">
        <v>-1.7</v>
      </c>
      <c r="R6" s="40"/>
      <c r="S6" s="40"/>
      <c r="T6" s="40"/>
    </row>
    <row r="7" spans="1:24" ht="14.5" x14ac:dyDescent="0.35">
      <c r="B7" s="11"/>
      <c r="C7" s="11"/>
      <c r="D7" s="11"/>
      <c r="E7" s="11"/>
      <c r="F7" s="11"/>
      <c r="I7" s="39">
        <v>5</v>
      </c>
      <c r="J7">
        <v>11</v>
      </c>
      <c r="K7" s="15" t="s">
        <v>1644</v>
      </c>
      <c r="L7" s="26" t="str">
        <f t="shared" si="0"/>
        <v>;;5;11</v>
      </c>
      <c r="N7" s="91">
        <v>2014</v>
      </c>
      <c r="O7" s="92">
        <v>3.5446829755366922</v>
      </c>
      <c r="P7">
        <v>5.0999999999999996</v>
      </c>
      <c r="R7" s="17"/>
      <c r="S7" s="40"/>
      <c r="T7" s="40"/>
    </row>
    <row r="8" spans="1:24" ht="14.5" x14ac:dyDescent="0.35">
      <c r="B8" s="11"/>
      <c r="C8" s="11"/>
      <c r="D8" s="11"/>
      <c r="E8" s="11"/>
      <c r="F8" s="11"/>
      <c r="G8">
        <v>2012</v>
      </c>
      <c r="I8" s="39">
        <v>-11.1</v>
      </c>
      <c r="J8">
        <v>-6.7</v>
      </c>
      <c r="K8" s="15" t="s">
        <v>1644</v>
      </c>
      <c r="L8" s="26" t="str">
        <f t="shared" si="0"/>
        <v>2012;;-11,1;-6,7</v>
      </c>
      <c r="N8" s="91">
        <v>2015</v>
      </c>
      <c r="O8" s="92">
        <v>1.4705882352941231</v>
      </c>
      <c r="P8">
        <v>6.9</v>
      </c>
      <c r="R8" s="40"/>
      <c r="S8" s="94"/>
      <c r="T8" s="94"/>
    </row>
    <row r="9" spans="1:24" ht="14.5" x14ac:dyDescent="0.35">
      <c r="B9" s="11"/>
      <c r="C9" s="11"/>
      <c r="D9" s="11"/>
      <c r="E9" s="11"/>
      <c r="F9" s="11"/>
      <c r="I9" s="39">
        <v>-3.2</v>
      </c>
      <c r="J9">
        <v>0.5</v>
      </c>
      <c r="K9" s="15" t="s">
        <v>1644</v>
      </c>
      <c r="L9" s="26" t="str">
        <f t="shared" si="0"/>
        <v>;;-3,2;0,5</v>
      </c>
      <c r="N9" s="91">
        <v>2016</v>
      </c>
      <c r="O9" s="92">
        <v>4.4100023758612297</v>
      </c>
      <c r="P9">
        <v>6.1</v>
      </c>
      <c r="R9" s="40"/>
      <c r="S9" s="94"/>
      <c r="T9" s="94"/>
    </row>
    <row r="10" spans="1:24" ht="14.5" x14ac:dyDescent="0.35">
      <c r="B10" s="11"/>
      <c r="C10" s="11"/>
      <c r="D10" s="11"/>
      <c r="E10" s="11"/>
      <c r="F10" s="11"/>
      <c r="I10" s="39">
        <v>6.6</v>
      </c>
      <c r="J10">
        <v>10.1</v>
      </c>
      <c r="K10" s="15" t="s">
        <v>1644</v>
      </c>
      <c r="L10" s="26" t="str">
        <f t="shared" si="0"/>
        <v>;;6,6;10,1</v>
      </c>
      <c r="N10" s="44">
        <v>2017</v>
      </c>
      <c r="O10" s="92">
        <v>10.4</v>
      </c>
      <c r="P10" s="40">
        <v>9.6</v>
      </c>
      <c r="Q10" s="40"/>
      <c r="R10" s="40"/>
      <c r="S10" s="94"/>
      <c r="T10" s="94"/>
    </row>
    <row r="11" spans="1:24" ht="14.5" x14ac:dyDescent="0.35">
      <c r="B11" s="11"/>
      <c r="C11" s="11"/>
      <c r="D11" s="11"/>
      <c r="E11" s="11"/>
      <c r="F11" s="11"/>
      <c r="I11" s="39">
        <v>-6.3</v>
      </c>
      <c r="J11">
        <v>-6.6</v>
      </c>
      <c r="K11" s="15" t="s">
        <v>1644</v>
      </c>
      <c r="L11" s="26" t="str">
        <f t="shared" si="0"/>
        <v>;;-6,3;-6,6</v>
      </c>
      <c r="M11" s="44"/>
      <c r="N11" s="69"/>
      <c r="O11" s="69"/>
      <c r="P11" s="17"/>
      <c r="Q11" s="17"/>
      <c r="R11" s="17"/>
      <c r="S11" s="94"/>
      <c r="T11" s="94"/>
    </row>
    <row r="12" spans="1:24" ht="14.5" x14ac:dyDescent="0.35">
      <c r="B12" s="11"/>
      <c r="C12" s="11"/>
      <c r="D12" s="11"/>
      <c r="E12" s="11"/>
      <c r="F12" s="11"/>
      <c r="G12">
        <v>2013</v>
      </c>
      <c r="I12" s="39">
        <v>-2</v>
      </c>
      <c r="J12">
        <v>-6.7</v>
      </c>
      <c r="K12" s="15" t="s">
        <v>1644</v>
      </c>
      <c r="L12" s="26" t="str">
        <f t="shared" si="0"/>
        <v>2013;;-2;-6,7</v>
      </c>
      <c r="M12" s="44"/>
      <c r="N12" s="40"/>
      <c r="O12" s="17"/>
      <c r="P12" s="40"/>
      <c r="Q12" s="40"/>
      <c r="R12" s="40"/>
      <c r="S12" s="94"/>
      <c r="T12" s="94"/>
    </row>
    <row r="13" spans="1:24" ht="14.5" x14ac:dyDescent="0.35">
      <c r="B13" s="11"/>
      <c r="C13" s="11"/>
      <c r="D13" s="11"/>
      <c r="E13" s="11"/>
      <c r="F13" s="11"/>
      <c r="I13" s="39">
        <v>-1.9</v>
      </c>
      <c r="J13">
        <v>-2.5</v>
      </c>
      <c r="K13" s="15" t="s">
        <v>1644</v>
      </c>
      <c r="L13" s="26" t="str">
        <f t="shared" si="0"/>
        <v>;;-1,9;-2,5</v>
      </c>
      <c r="M13" s="44"/>
      <c r="N13" s="40"/>
      <c r="O13" s="17"/>
      <c r="P13" s="40"/>
      <c r="Q13" s="40"/>
      <c r="R13" s="40"/>
      <c r="S13" s="94"/>
      <c r="T13" s="94"/>
    </row>
    <row r="14" spans="1:24" ht="14.5" x14ac:dyDescent="0.35">
      <c r="B14" s="11"/>
      <c r="C14" s="11"/>
      <c r="D14" s="11"/>
      <c r="E14" s="11"/>
      <c r="F14" s="11"/>
      <c r="I14" s="39">
        <v>-6</v>
      </c>
      <c r="J14">
        <v>-7.1</v>
      </c>
      <c r="K14" s="15" t="s">
        <v>1644</v>
      </c>
      <c r="L14" s="26" t="str">
        <f t="shared" si="0"/>
        <v>;;-6;-7,1</v>
      </c>
      <c r="M14" s="44"/>
      <c r="N14" s="40"/>
      <c r="P14" s="40"/>
      <c r="Q14" s="40"/>
      <c r="R14" s="40"/>
      <c r="S14" s="94"/>
      <c r="T14" s="94"/>
    </row>
    <row r="15" spans="1:24" ht="14.5" x14ac:dyDescent="0.35">
      <c r="B15" s="11"/>
      <c r="C15" s="11"/>
      <c r="D15" s="11"/>
      <c r="E15" s="11"/>
      <c r="F15" s="11"/>
      <c r="I15" s="39">
        <v>5.3</v>
      </c>
      <c r="J15">
        <v>6.7</v>
      </c>
      <c r="K15" s="15" t="s">
        <v>1644</v>
      </c>
      <c r="L15" s="26" t="str">
        <f t="shared" si="0"/>
        <v>;;5,3;6,7</v>
      </c>
      <c r="M15" s="44"/>
      <c r="N15" s="69"/>
      <c r="O15" s="69"/>
      <c r="P15" s="17"/>
      <c r="Q15" s="17"/>
      <c r="R15" s="17"/>
      <c r="S15" s="94"/>
      <c r="T15" s="94"/>
    </row>
    <row r="16" spans="1:24" ht="14.5" x14ac:dyDescent="0.35">
      <c r="A16" s="3"/>
      <c r="B16" s="11"/>
      <c r="C16" s="11"/>
      <c r="D16" s="11"/>
      <c r="E16" s="11"/>
      <c r="F16" s="11"/>
      <c r="G16">
        <v>2014</v>
      </c>
      <c r="I16" s="39">
        <v>8.8000000000000007</v>
      </c>
      <c r="J16" s="17">
        <v>16.899999999999999</v>
      </c>
      <c r="K16" s="15" t="s">
        <v>1644</v>
      </c>
      <c r="L16" s="26" t="str">
        <f t="shared" si="0"/>
        <v>2014;;8,8;16,9</v>
      </c>
      <c r="M16" s="44"/>
      <c r="N16" s="40"/>
      <c r="P16" s="40"/>
      <c r="Q16" s="40"/>
      <c r="R16" s="40"/>
      <c r="S16" s="94"/>
      <c r="T16" s="94"/>
    </row>
    <row r="17" spans="2:20" ht="14.5" x14ac:dyDescent="0.35">
      <c r="B17" s="9"/>
      <c r="C17" s="11"/>
      <c r="D17" s="11"/>
      <c r="E17" s="11"/>
      <c r="F17" s="11"/>
      <c r="I17" s="39">
        <v>0.5</v>
      </c>
      <c r="J17" s="17">
        <v>1</v>
      </c>
      <c r="K17" s="15" t="s">
        <v>1644</v>
      </c>
      <c r="L17" s="26" t="str">
        <f t="shared" si="0"/>
        <v>;;0,5;1</v>
      </c>
      <c r="M17" s="44"/>
      <c r="N17" s="40"/>
      <c r="P17" s="40"/>
      <c r="Q17" s="40"/>
      <c r="R17" s="40"/>
      <c r="S17" s="94"/>
      <c r="T17" s="94"/>
    </row>
    <row r="18" spans="2:20" ht="14.5" x14ac:dyDescent="0.35">
      <c r="B18" s="7"/>
      <c r="C18" s="11"/>
      <c r="D18" s="11"/>
      <c r="E18" s="11"/>
      <c r="F18" s="11"/>
      <c r="I18" s="39">
        <v>2.2000000000000002</v>
      </c>
      <c r="J18" s="24">
        <v>2.6</v>
      </c>
      <c r="K18" s="15" t="s">
        <v>1644</v>
      </c>
      <c r="L18" s="26" t="str">
        <f t="shared" si="0"/>
        <v>;;2,2;2,6</v>
      </c>
      <c r="M18" s="44"/>
      <c r="N18" s="40"/>
      <c r="P18" s="40"/>
      <c r="Q18" s="40"/>
      <c r="R18" s="40"/>
      <c r="S18" s="94"/>
      <c r="T18" s="94"/>
    </row>
    <row r="19" spans="2:20" ht="14.5" x14ac:dyDescent="0.35">
      <c r="B19" s="11"/>
      <c r="C19" s="11"/>
      <c r="D19" s="11"/>
      <c r="E19" s="11"/>
      <c r="F19" s="11"/>
      <c r="I19" s="39">
        <v>4.5</v>
      </c>
      <c r="J19" s="17">
        <v>5</v>
      </c>
      <c r="K19" s="15" t="s">
        <v>1644</v>
      </c>
      <c r="L19" s="26" t="str">
        <f t="shared" si="0"/>
        <v>;;4,5;5</v>
      </c>
      <c r="M19" s="44"/>
      <c r="N19" s="69"/>
      <c r="O19" s="69"/>
      <c r="P19" s="17"/>
      <c r="Q19" s="17"/>
      <c r="R19" s="17"/>
      <c r="S19" s="94"/>
      <c r="T19" s="94"/>
    </row>
    <row r="20" spans="2:20" ht="14.5" x14ac:dyDescent="0.35">
      <c r="B20" s="11"/>
      <c r="C20" s="11"/>
      <c r="D20" s="11"/>
      <c r="E20" s="11"/>
      <c r="F20" s="11"/>
      <c r="G20" s="21">
        <v>2015</v>
      </c>
      <c r="I20" s="39">
        <v>4</v>
      </c>
      <c r="J20" s="17">
        <v>6.5</v>
      </c>
      <c r="K20" s="15" t="s">
        <v>1644</v>
      </c>
      <c r="L20" s="26" t="str">
        <f t="shared" si="0"/>
        <v>2015;;4;6,5</v>
      </c>
      <c r="M20" s="44"/>
      <c r="N20" s="17"/>
      <c r="O20" s="17"/>
      <c r="P20" s="40"/>
      <c r="Q20" s="40"/>
      <c r="R20" s="40"/>
      <c r="S20" s="94"/>
      <c r="T20" s="94"/>
    </row>
    <row r="21" spans="2:20" ht="14.5" x14ac:dyDescent="0.35">
      <c r="B21" s="11"/>
      <c r="C21" s="11"/>
      <c r="D21" s="11"/>
      <c r="E21" s="11"/>
      <c r="F21" s="11"/>
      <c r="I21" s="39">
        <v>4.5999999999999996</v>
      </c>
      <c r="J21" s="17">
        <v>14</v>
      </c>
      <c r="K21" s="15" t="s">
        <v>1644</v>
      </c>
      <c r="L21" s="26" t="str">
        <f t="shared" si="0"/>
        <v>;;4,6;14</v>
      </c>
      <c r="M21" s="44"/>
      <c r="N21" s="17"/>
      <c r="O21" s="17"/>
      <c r="P21" s="40"/>
      <c r="Q21" s="40"/>
      <c r="R21" s="40"/>
      <c r="S21" s="94"/>
      <c r="T21" s="94"/>
    </row>
    <row r="22" spans="2:20" ht="14.5" x14ac:dyDescent="0.35">
      <c r="B22" s="11"/>
      <c r="C22" s="11"/>
      <c r="D22" s="11"/>
      <c r="E22" s="11"/>
      <c r="F22" s="11"/>
      <c r="I22">
        <v>-2.6</v>
      </c>
      <c r="J22" s="17">
        <v>2.1</v>
      </c>
      <c r="K22" s="15" t="s">
        <v>1644</v>
      </c>
      <c r="L22" s="26" t="str">
        <f t="shared" si="0"/>
        <v>;;-2,6;2,1</v>
      </c>
      <c r="M22" s="44"/>
      <c r="N22" s="17"/>
      <c r="O22" s="17"/>
      <c r="P22" s="40"/>
      <c r="Q22" s="40"/>
      <c r="R22" s="40"/>
      <c r="S22" s="94"/>
      <c r="T22" s="94"/>
    </row>
    <row r="23" spans="2:20" ht="14.5" x14ac:dyDescent="0.35">
      <c r="I23" s="39">
        <v>0.7</v>
      </c>
      <c r="J23" s="17">
        <v>4.8</v>
      </c>
      <c r="K23" s="15" t="s">
        <v>1644</v>
      </c>
      <c r="L23" s="26" t="str">
        <f t="shared" si="0"/>
        <v>;;0,7;4,8</v>
      </c>
      <c r="M23" s="44"/>
      <c r="N23" s="69"/>
      <c r="O23" s="69"/>
      <c r="P23" s="17"/>
      <c r="Q23" s="17"/>
      <c r="R23" s="17"/>
      <c r="S23" s="94"/>
      <c r="T23" s="94"/>
    </row>
    <row r="24" spans="2:20" ht="14.5" x14ac:dyDescent="0.35">
      <c r="G24" s="80">
        <v>2016</v>
      </c>
      <c r="I24" s="39">
        <v>1.3</v>
      </c>
      <c r="J24" s="17">
        <v>3.6</v>
      </c>
      <c r="K24" s="15" t="s">
        <v>1644</v>
      </c>
      <c r="L24" s="26" t="str">
        <f t="shared" si="0"/>
        <v>2016;;1,3;3,6</v>
      </c>
      <c r="M24" s="40"/>
      <c r="N24" s="40"/>
      <c r="P24" s="40"/>
      <c r="Q24" s="40"/>
      <c r="R24" s="40"/>
      <c r="S24" s="40"/>
      <c r="T24" s="40"/>
    </row>
    <row r="25" spans="2:20" ht="14.5" x14ac:dyDescent="0.35">
      <c r="I25" s="40">
        <v>0.3</v>
      </c>
      <c r="J25" s="17">
        <v>-1.3</v>
      </c>
      <c r="K25" s="15" t="s">
        <v>1644</v>
      </c>
      <c r="L25" s="26" t="str">
        <f t="shared" si="0"/>
        <v>;;0,3;-1,3</v>
      </c>
      <c r="M25" s="40"/>
      <c r="N25" s="40"/>
      <c r="P25" s="40"/>
      <c r="Q25" s="40"/>
      <c r="R25" s="40"/>
      <c r="S25" s="40"/>
      <c r="T25" s="40"/>
    </row>
    <row r="26" spans="2:20" ht="14.5" x14ac:dyDescent="0.35">
      <c r="I26" s="39">
        <v>7.9</v>
      </c>
      <c r="J26" s="17">
        <v>12.2</v>
      </c>
      <c r="K26" s="15" t="s">
        <v>1644</v>
      </c>
      <c r="L26" s="26" t="str">
        <f t="shared" si="0"/>
        <v>;;7,9;12,2</v>
      </c>
      <c r="M26" s="40"/>
      <c r="N26" s="40"/>
      <c r="P26" s="40"/>
      <c r="Q26" s="40"/>
      <c r="R26" s="40"/>
      <c r="S26" s="40"/>
      <c r="T26" s="40"/>
    </row>
    <row r="27" spans="2:20" ht="14.5" x14ac:dyDescent="0.35">
      <c r="I27">
        <v>6.4</v>
      </c>
      <c r="J27" s="17">
        <v>9.6999999999999993</v>
      </c>
      <c r="K27" s="15" t="s">
        <v>1644</v>
      </c>
      <c r="L27" s="26" t="str">
        <f t="shared" si="0"/>
        <v>;;6,4;9,7</v>
      </c>
      <c r="M27" s="40"/>
      <c r="N27" s="40"/>
      <c r="P27" s="40"/>
      <c r="Q27" s="40"/>
      <c r="R27" s="40"/>
      <c r="S27" s="40"/>
      <c r="T27" s="40"/>
    </row>
    <row r="28" spans="2:20" ht="14.5" x14ac:dyDescent="0.35">
      <c r="B28" s="1"/>
      <c r="G28" s="80">
        <v>2017</v>
      </c>
      <c r="I28" s="5">
        <v>8.9</v>
      </c>
      <c r="J28" s="5">
        <v>10.1</v>
      </c>
      <c r="K28" s="15" t="s">
        <v>1644</v>
      </c>
      <c r="L28" s="26" t="str">
        <f t="shared" si="0"/>
        <v>2017;;8,9;10,1</v>
      </c>
      <c r="M28" s="40"/>
      <c r="N28" s="40"/>
      <c r="P28" s="40"/>
      <c r="Q28" s="40"/>
      <c r="R28" s="40"/>
      <c r="S28" s="40"/>
      <c r="T28" s="40"/>
    </row>
    <row r="29" spans="2:20" ht="14.5" x14ac:dyDescent="0.35">
      <c r="B29" s="2"/>
      <c r="I29" s="5">
        <v>13.9</v>
      </c>
      <c r="J29" s="5">
        <v>11.9</v>
      </c>
      <c r="K29" s="15" t="s">
        <v>1644</v>
      </c>
      <c r="L29" s="26" t="str">
        <f t="shared" si="0"/>
        <v>;;13,9;11,9</v>
      </c>
    </row>
    <row r="30" spans="2:20" ht="14.5" x14ac:dyDescent="0.35">
      <c r="I30" s="5">
        <v>6.7</v>
      </c>
      <c r="J30" s="5">
        <v>9.8000000000000007</v>
      </c>
      <c r="K30" s="15" t="s">
        <v>1644</v>
      </c>
      <c r="L30" s="26" t="str">
        <f t="shared" si="0"/>
        <v>;;6,7;9,8</v>
      </c>
    </row>
    <row r="31" spans="2:20" ht="14.5" x14ac:dyDescent="0.35">
      <c r="I31" s="5">
        <v>10.5</v>
      </c>
      <c r="J31" s="5">
        <v>7.8</v>
      </c>
      <c r="K31" s="15" t="s">
        <v>1644</v>
      </c>
      <c r="L31" s="26" t="str">
        <f t="shared" si="0"/>
        <v>;;10,5;7,8</v>
      </c>
    </row>
    <row r="32" spans="2:20" ht="14.5" x14ac:dyDescent="0.35">
      <c r="G32" s="80">
        <v>2018</v>
      </c>
      <c r="I32" s="92">
        <v>9.5</v>
      </c>
      <c r="J32" s="5">
        <v>13.8</v>
      </c>
      <c r="K32" s="15" t="s">
        <v>1644</v>
      </c>
      <c r="L32" s="26" t="str">
        <f t="shared" si="0"/>
        <v>2018;;9,5;13,8</v>
      </c>
      <c r="O32" s="69"/>
      <c r="P32" s="20"/>
      <c r="Q32" s="20"/>
      <c r="R32" s="20"/>
      <c r="S32" s="20"/>
    </row>
    <row r="33" spans="1:19" ht="14.5" x14ac:dyDescent="0.35">
      <c r="I33" s="92">
        <v>8.6999999999999993</v>
      </c>
      <c r="J33" s="5">
        <v>12.8</v>
      </c>
      <c r="K33" s="15" t="s">
        <v>1644</v>
      </c>
      <c r="L33" s="26" t="str">
        <f t="shared" si="0"/>
        <v>;;8,7;12,8</v>
      </c>
      <c r="O33" s="69"/>
      <c r="P33" s="20"/>
      <c r="Q33" s="20"/>
      <c r="R33" s="20"/>
      <c r="S33" s="20"/>
    </row>
    <row r="34" spans="1:19" ht="14.5" x14ac:dyDescent="0.35">
      <c r="I34" s="92">
        <v>13.2</v>
      </c>
      <c r="J34" s="5">
        <v>14.6</v>
      </c>
      <c r="K34" s="15" t="s">
        <v>1644</v>
      </c>
      <c r="L34" s="26" t="str">
        <f t="shared" si="0"/>
        <v>;;13,2;14,6</v>
      </c>
      <c r="O34" s="69"/>
      <c r="P34" s="20"/>
      <c r="Q34" s="20"/>
      <c r="R34" s="20"/>
      <c r="S34" s="20"/>
    </row>
    <row r="35" spans="1:19" ht="14.5" x14ac:dyDescent="0.35">
      <c r="I35" s="92">
        <v>7.8</v>
      </c>
      <c r="J35" s="5">
        <v>15.5</v>
      </c>
      <c r="K35" s="15" t="s">
        <v>1644</v>
      </c>
      <c r="L35" s="26" t="str">
        <f t="shared" si="0"/>
        <v>;;7,8;15,5</v>
      </c>
    </row>
    <row r="36" spans="1:19" ht="14.5" x14ac:dyDescent="0.35">
      <c r="G36">
        <v>2019</v>
      </c>
      <c r="I36" s="92">
        <v>8.9</v>
      </c>
      <c r="J36" s="5">
        <v>13.9</v>
      </c>
      <c r="K36" s="15" t="s">
        <v>1644</v>
      </c>
      <c r="L36" s="26" t="str">
        <f t="shared" ref="L36:L41" si="1">G36&amp;K36&amp;H36&amp;K36&amp;I36&amp;K36&amp;J36</f>
        <v>2019;;8,9;13,9</v>
      </c>
    </row>
    <row r="37" spans="1:19" ht="14.5" x14ac:dyDescent="0.35">
      <c r="I37" s="92">
        <v>8.3000000000000007</v>
      </c>
      <c r="J37" s="5">
        <v>8.3000000000000007</v>
      </c>
      <c r="K37" s="15" t="s">
        <v>1644</v>
      </c>
      <c r="L37" s="26" t="str">
        <f t="shared" si="1"/>
        <v>;;8,3;8,3</v>
      </c>
      <c r="N37" s="20"/>
      <c r="O37" s="69"/>
      <c r="P37" s="20"/>
      <c r="Q37" s="20"/>
      <c r="R37" s="20"/>
      <c r="S37" s="20"/>
    </row>
    <row r="38" spans="1:19" ht="14.5" x14ac:dyDescent="0.35">
      <c r="I38" s="92">
        <v>5.7</v>
      </c>
      <c r="J38" s="5">
        <v>8.6999999999999993</v>
      </c>
      <c r="K38" s="15" t="s">
        <v>1644</v>
      </c>
      <c r="L38" s="26" t="str">
        <f t="shared" si="1"/>
        <v>;;5,7;8,7</v>
      </c>
      <c r="N38" s="20"/>
      <c r="O38" s="69"/>
      <c r="P38" s="20"/>
      <c r="Q38" s="20"/>
      <c r="R38" s="20"/>
      <c r="S38" s="20"/>
    </row>
    <row r="39" spans="1:19" ht="14.5" x14ac:dyDescent="0.35">
      <c r="I39" s="92">
        <v>2.1</v>
      </c>
      <c r="J39" s="5">
        <v>4</v>
      </c>
      <c r="K39" s="15" t="s">
        <v>1644</v>
      </c>
      <c r="L39" s="26" t="str">
        <f t="shared" si="1"/>
        <v>;;2,1;4</v>
      </c>
      <c r="N39" s="20"/>
      <c r="O39" s="69"/>
      <c r="P39" s="20"/>
      <c r="Q39" s="20"/>
      <c r="R39" s="20"/>
      <c r="S39" s="20"/>
    </row>
    <row r="40" spans="1:19" ht="14.5" x14ac:dyDescent="0.35">
      <c r="G40">
        <v>2020</v>
      </c>
      <c r="I40" s="92">
        <v>16</v>
      </c>
      <c r="J40" s="5">
        <v>16.100000000000001</v>
      </c>
      <c r="K40" s="15" t="s">
        <v>1644</v>
      </c>
      <c r="L40" s="26" t="str">
        <f t="shared" si="1"/>
        <v>2020;;16;16,1</v>
      </c>
      <c r="N40" s="20"/>
      <c r="O40" s="69"/>
      <c r="P40" s="20"/>
      <c r="Q40" s="20"/>
      <c r="R40" s="20"/>
      <c r="S40" s="20"/>
    </row>
    <row r="41" spans="1:19" ht="14.5" x14ac:dyDescent="0.35">
      <c r="I41" s="92">
        <v>4</v>
      </c>
      <c r="J41" s="5">
        <v>6.3</v>
      </c>
      <c r="K41" s="15" t="s">
        <v>1644</v>
      </c>
      <c r="L41" s="26" t="str">
        <f t="shared" si="1"/>
        <v>;;4;6,3</v>
      </c>
      <c r="N41" s="20"/>
      <c r="O41" s="69"/>
      <c r="P41" s="20"/>
      <c r="Q41" s="20"/>
      <c r="R41" s="20"/>
      <c r="S41" s="20"/>
    </row>
    <row r="42" spans="1:19" x14ac:dyDescent="0.25">
      <c r="B42" s="9"/>
      <c r="J42" s="5"/>
    </row>
    <row r="43" spans="1:19" ht="13" x14ac:dyDescent="0.3">
      <c r="A43" s="3"/>
      <c r="J43" s="5"/>
    </row>
    <row r="44" spans="1:19" x14ac:dyDescent="0.25">
      <c r="J44" s="5"/>
    </row>
    <row r="45" spans="1:19" x14ac:dyDescent="0.25">
      <c r="J45" s="5"/>
    </row>
    <row r="46" spans="1:19" x14ac:dyDescent="0.25">
      <c r="H46" s="21"/>
      <c r="J46" s="5"/>
    </row>
    <row r="47" spans="1:19" x14ac:dyDescent="0.25">
      <c r="J47" s="5"/>
    </row>
    <row r="57" spans="1:11" x14ac:dyDescent="0.25">
      <c r="A57" s="11"/>
      <c r="G57" s="11"/>
      <c r="H57" s="11"/>
      <c r="I57" s="11"/>
      <c r="J57" s="11"/>
      <c r="K57" s="14"/>
    </row>
    <row r="58" spans="1:11" x14ac:dyDescent="0.25">
      <c r="A58" s="11"/>
      <c r="G58" s="11"/>
      <c r="H58" s="11"/>
      <c r="I58" s="11"/>
      <c r="J58" s="11"/>
      <c r="K58" s="14"/>
    </row>
    <row r="59" spans="1:11" x14ac:dyDescent="0.25">
      <c r="A59" s="11"/>
      <c r="G59" s="11"/>
      <c r="H59" s="11"/>
      <c r="I59" s="11"/>
      <c r="J59" s="14"/>
      <c r="K59" s="14"/>
    </row>
    <row r="60" spans="1:11" x14ac:dyDescent="0.25">
      <c r="A60" s="11"/>
      <c r="G60" s="11"/>
      <c r="H60" s="11"/>
      <c r="I60" s="11"/>
      <c r="J60" s="14"/>
      <c r="K60" s="14"/>
    </row>
    <row r="61" spans="1:11" x14ac:dyDescent="0.25">
      <c r="A61" s="11"/>
      <c r="G61" s="11"/>
      <c r="H61" s="11"/>
      <c r="I61" s="11"/>
      <c r="J61" s="14"/>
      <c r="K61" s="14"/>
    </row>
    <row r="62" spans="1:11" x14ac:dyDescent="0.25">
      <c r="A62" s="11"/>
      <c r="G62" s="11"/>
      <c r="H62" s="11"/>
      <c r="I62" s="11"/>
      <c r="J62" s="14"/>
      <c r="K62" s="14"/>
    </row>
    <row r="63" spans="1:11" x14ac:dyDescent="0.25">
      <c r="A63" s="11"/>
      <c r="G63" s="11"/>
      <c r="H63" s="11"/>
      <c r="I63" s="11"/>
      <c r="J63" s="14"/>
      <c r="K63" s="14"/>
    </row>
    <row r="64" spans="1:11" x14ac:dyDescent="0.25">
      <c r="A64" s="11"/>
      <c r="G64" s="11"/>
      <c r="H64" s="11"/>
      <c r="I64" s="11"/>
      <c r="J64" s="14"/>
      <c r="K64" s="14"/>
    </row>
    <row r="65" spans="1:11" x14ac:dyDescent="0.25">
      <c r="A65" s="11"/>
      <c r="G65" s="11"/>
      <c r="H65" s="11"/>
      <c r="I65" s="11"/>
      <c r="J65" s="14"/>
      <c r="K65" s="11"/>
    </row>
    <row r="66" spans="1:11" x14ac:dyDescent="0.25">
      <c r="A66" s="11"/>
      <c r="G66" s="11"/>
      <c r="H66" s="11"/>
      <c r="I66" s="11"/>
      <c r="J66" s="14"/>
      <c r="K66" s="11"/>
    </row>
    <row r="67" spans="1:11" x14ac:dyDescent="0.25">
      <c r="A67" s="11"/>
      <c r="G67" s="11"/>
      <c r="H67" s="11"/>
      <c r="I67" s="11"/>
      <c r="J67" s="14"/>
      <c r="K67" s="11"/>
    </row>
    <row r="68" spans="1:11" x14ac:dyDescent="0.25">
      <c r="A68" s="11"/>
      <c r="G68" s="11"/>
      <c r="H68" s="11"/>
      <c r="I68" s="11"/>
      <c r="J68" s="14"/>
      <c r="K68" s="11"/>
    </row>
    <row r="69" spans="1:11" x14ac:dyDescent="0.25">
      <c r="A69" s="11"/>
      <c r="G69" s="11"/>
      <c r="H69" s="11"/>
      <c r="I69" s="11"/>
      <c r="J69" s="14"/>
      <c r="K69" s="11"/>
    </row>
    <row r="70" spans="1:11" x14ac:dyDescent="0.25">
      <c r="A70" s="11"/>
      <c r="G70" s="11"/>
      <c r="H70" s="11"/>
      <c r="I70" s="11"/>
      <c r="J70" s="14"/>
      <c r="K70" s="11"/>
    </row>
    <row r="71" spans="1:11" x14ac:dyDescent="0.25">
      <c r="G71" s="11"/>
      <c r="H71" s="11"/>
      <c r="I71" s="11"/>
      <c r="J71" s="5"/>
      <c r="K71" s="11"/>
    </row>
    <row r="72" spans="1:11" ht="13" x14ac:dyDescent="0.3">
      <c r="A72" s="13"/>
      <c r="G72" s="11"/>
      <c r="H72" s="11"/>
      <c r="I72" s="11"/>
      <c r="J72" s="5"/>
      <c r="K72" s="11"/>
    </row>
    <row r="73" spans="1:11" x14ac:dyDescent="0.25">
      <c r="A73" s="11"/>
      <c r="G73" s="11"/>
      <c r="H73" s="11"/>
      <c r="I73" s="11"/>
      <c r="J73" s="5"/>
      <c r="K73" s="11"/>
    </row>
    <row r="74" spans="1:11" x14ac:dyDescent="0.25">
      <c r="A74" s="11"/>
      <c r="G74" s="11"/>
      <c r="H74" s="11"/>
      <c r="I74" s="11"/>
      <c r="J74" s="5"/>
      <c r="K74" s="11"/>
    </row>
    <row r="75" spans="1:11" x14ac:dyDescent="0.25">
      <c r="A75" s="16"/>
      <c r="G75" s="11"/>
      <c r="H75" s="11"/>
      <c r="I75" s="11"/>
      <c r="J75" s="5"/>
      <c r="K75" s="11"/>
    </row>
    <row r="76" spans="1:11" x14ac:dyDescent="0.25">
      <c r="A76" s="16"/>
      <c r="G76" s="11"/>
      <c r="H76" s="11"/>
      <c r="I76" s="11"/>
      <c r="J76" s="11"/>
      <c r="K76" s="11"/>
    </row>
    <row r="79" spans="1:11" x14ac:dyDescent="0.25">
      <c r="B79" s="4"/>
    </row>
  </sheetData>
  <hyperlinks>
    <hyperlink ref="A1" r:id="rId1"/>
  </hyperlinks>
  <pageMargins left="0.59055118110236227" right="0.59055118110236227" top="0.59055118110236227" bottom="0.59055118110236227" header="0.51181102362204722" footer="0.51181102362204722"/>
  <pageSetup paperSize="9" orientation="portrait" r:id="rId2"/>
  <headerFooter alignWithMargins="0">
    <oddFooter>&amp;CVoeding</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2.5" x14ac:dyDescent="0.25"/>
  <sheetData>
    <row r="1" spans="1:8" x14ac:dyDescent="0.25">
      <c r="A1" t="s">
        <v>1671</v>
      </c>
    </row>
    <row r="2" spans="1:8" x14ac:dyDescent="0.25">
      <c r="A2" t="s">
        <v>1672</v>
      </c>
    </row>
    <row r="3" spans="1:8" x14ac:dyDescent="0.25">
      <c r="C3" t="s">
        <v>5</v>
      </c>
    </row>
    <row r="4" spans="1:8" x14ac:dyDescent="0.25">
      <c r="A4" t="s">
        <v>1006</v>
      </c>
      <c r="C4">
        <v>2012</v>
      </c>
      <c r="D4">
        <v>2013</v>
      </c>
      <c r="E4">
        <v>2014</v>
      </c>
      <c r="F4">
        <v>2015</v>
      </c>
      <c r="G4">
        <v>2016</v>
      </c>
      <c r="H4">
        <v>2017</v>
      </c>
    </row>
    <row r="5" spans="1:8" x14ac:dyDescent="0.25">
      <c r="A5" t="s">
        <v>1669</v>
      </c>
      <c r="B5" t="s">
        <v>142</v>
      </c>
      <c r="C5">
        <v>2241</v>
      </c>
      <c r="D5">
        <v>2268</v>
      </c>
      <c r="E5">
        <v>2369</v>
      </c>
      <c r="F5">
        <v>2459</v>
      </c>
      <c r="G5">
        <v>2654</v>
      </c>
      <c r="H5">
        <v>2987</v>
      </c>
    </row>
    <row r="6" spans="1:8" x14ac:dyDescent="0.25">
      <c r="A6" t="s">
        <v>1670</v>
      </c>
      <c r="B6" t="s">
        <v>142</v>
      </c>
      <c r="C6">
        <v>1976</v>
      </c>
      <c r="D6">
        <v>1979</v>
      </c>
      <c r="E6">
        <v>2027</v>
      </c>
      <c r="F6">
        <v>2089</v>
      </c>
      <c r="G6">
        <v>2278</v>
      </c>
      <c r="H6">
        <v>2525</v>
      </c>
    </row>
    <row r="7" spans="1:8" x14ac:dyDescent="0.25">
      <c r="A7" t="s">
        <v>249</v>
      </c>
      <c r="B7" t="s">
        <v>142</v>
      </c>
      <c r="C7">
        <v>265</v>
      </c>
      <c r="D7">
        <v>289</v>
      </c>
      <c r="E7">
        <v>342</v>
      </c>
      <c r="F7">
        <v>370</v>
      </c>
      <c r="G7">
        <v>376</v>
      </c>
      <c r="H7">
        <v>462</v>
      </c>
    </row>
    <row r="8" spans="1:8" x14ac:dyDescent="0.25">
      <c r="A8" t="s">
        <v>1143</v>
      </c>
    </row>
    <row r="10" spans="1:8" x14ac:dyDescent="0.25">
      <c r="A10" t="s">
        <v>1006</v>
      </c>
      <c r="B10" t="s">
        <v>142</v>
      </c>
    </row>
    <row r="11" spans="1:8" x14ac:dyDescent="0.25">
      <c r="B11" t="s">
        <v>8</v>
      </c>
      <c r="C11" t="s">
        <v>141</v>
      </c>
      <c r="D11" t="s">
        <v>1644</v>
      </c>
      <c r="E11" t="str">
        <f>A11&amp;D11&amp;B11&amp;D11&amp;C11</f>
        <v>;Omzet;Bedrijfskosten</v>
      </c>
    </row>
    <row r="12" spans="1:8" x14ac:dyDescent="0.25">
      <c r="A12">
        <v>2012</v>
      </c>
      <c r="B12">
        <v>2241</v>
      </c>
      <c r="C12">
        <v>1976</v>
      </c>
      <c r="D12" t="s">
        <v>1644</v>
      </c>
      <c r="E12" t="str">
        <f>A12&amp;D12&amp;B12&amp;D12&amp;C12</f>
        <v>2012;2241;1976</v>
      </c>
    </row>
    <row r="13" spans="1:8" x14ac:dyDescent="0.25">
      <c r="A13">
        <v>2013</v>
      </c>
      <c r="B13">
        <v>2268</v>
      </c>
      <c r="C13">
        <v>1979</v>
      </c>
      <c r="D13" t="s">
        <v>1644</v>
      </c>
      <c r="E13" t="str">
        <f t="shared" ref="E13:E17" si="0">A13&amp;D13&amp;B13&amp;D13&amp;C13</f>
        <v>2013;2268;1979</v>
      </c>
    </row>
    <row r="14" spans="1:8" x14ac:dyDescent="0.25">
      <c r="A14">
        <v>2014</v>
      </c>
      <c r="B14">
        <v>2369</v>
      </c>
      <c r="C14">
        <v>2027</v>
      </c>
      <c r="D14" t="s">
        <v>1644</v>
      </c>
      <c r="E14" t="str">
        <f t="shared" si="0"/>
        <v>2014;2369;2027</v>
      </c>
    </row>
    <row r="15" spans="1:8" x14ac:dyDescent="0.25">
      <c r="A15">
        <v>2015</v>
      </c>
      <c r="B15">
        <v>2459</v>
      </c>
      <c r="C15">
        <v>2089</v>
      </c>
      <c r="D15" t="s">
        <v>1644</v>
      </c>
      <c r="E15" t="str">
        <f t="shared" si="0"/>
        <v>2015;2459;2089</v>
      </c>
    </row>
    <row r="16" spans="1:8" x14ac:dyDescent="0.25">
      <c r="A16">
        <v>2016</v>
      </c>
      <c r="B16">
        <v>2654</v>
      </c>
      <c r="C16">
        <v>2278</v>
      </c>
      <c r="D16" t="s">
        <v>1644</v>
      </c>
      <c r="E16" t="str">
        <f t="shared" si="0"/>
        <v>2016;2654;2278</v>
      </c>
    </row>
    <row r="17" spans="1:5" x14ac:dyDescent="0.25">
      <c r="A17">
        <v>2017</v>
      </c>
      <c r="B17">
        <v>2987</v>
      </c>
      <c r="C17">
        <v>2525</v>
      </c>
      <c r="D17" t="s">
        <v>1644</v>
      </c>
      <c r="E17" t="str">
        <f t="shared" si="0"/>
        <v>2017;2987;2525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E3" sqref="E3"/>
    </sheetView>
  </sheetViews>
  <sheetFormatPr defaultRowHeight="12.5" x14ac:dyDescent="0.25"/>
  <cols>
    <col min="1" max="1" width="15.453125" customWidth="1"/>
  </cols>
  <sheetData>
    <row r="1" spans="1:11" x14ac:dyDescent="0.25">
      <c r="A1" t="s">
        <v>1681</v>
      </c>
    </row>
    <row r="3" spans="1:11" ht="13" x14ac:dyDescent="0.3">
      <c r="A3" t="s">
        <v>1682</v>
      </c>
      <c r="B3" t="s">
        <v>1683</v>
      </c>
      <c r="C3" t="s">
        <v>1684</v>
      </c>
      <c r="D3" t="s">
        <v>1685</v>
      </c>
      <c r="E3" t="s">
        <v>1686</v>
      </c>
      <c r="F3" t="s">
        <v>1687</v>
      </c>
      <c r="J3" s="194" t="s">
        <v>1644</v>
      </c>
      <c r="K3" s="195" t="str">
        <f>H3&amp;J3&amp;J3&amp;I3</f>
        <v>;;</v>
      </c>
    </row>
    <row r="4" spans="1:11" ht="13" x14ac:dyDescent="0.3">
      <c r="A4" t="s">
        <v>104</v>
      </c>
      <c r="B4">
        <v>19810</v>
      </c>
      <c r="C4">
        <v>9702</v>
      </c>
      <c r="D4">
        <v>3883</v>
      </c>
      <c r="E4">
        <v>2963</v>
      </c>
      <c r="F4">
        <v>3262</v>
      </c>
      <c r="H4">
        <v>2014</v>
      </c>
      <c r="I4" s="5">
        <f>B4/1000</f>
        <v>19.809999999999999</v>
      </c>
      <c r="J4" s="194" t="s">
        <v>1644</v>
      </c>
      <c r="K4" s="195" t="str">
        <f t="shared" ref="K4:K25" si="0">H4&amp;J4&amp;J4&amp;I4</f>
        <v>2014;;19,81</v>
      </c>
    </row>
    <row r="5" spans="1:11" ht="13" x14ac:dyDescent="0.3">
      <c r="A5" t="s">
        <v>105</v>
      </c>
      <c r="B5">
        <v>23132</v>
      </c>
      <c r="C5">
        <v>10870</v>
      </c>
      <c r="D5">
        <v>4683</v>
      </c>
      <c r="E5">
        <v>3527</v>
      </c>
      <c r="F5">
        <v>4052</v>
      </c>
      <c r="I5" s="5">
        <f t="shared" ref="I5:I25" si="1">B5/1000</f>
        <v>23.132000000000001</v>
      </c>
      <c r="J5" s="194" t="s">
        <v>1644</v>
      </c>
      <c r="K5" s="195" t="str">
        <f t="shared" si="0"/>
        <v>;;23,132</v>
      </c>
    </row>
    <row r="6" spans="1:11" ht="13" x14ac:dyDescent="0.3">
      <c r="A6" t="s">
        <v>106</v>
      </c>
      <c r="B6">
        <v>26782</v>
      </c>
      <c r="C6">
        <v>12892</v>
      </c>
      <c r="D6">
        <v>5219</v>
      </c>
      <c r="E6">
        <v>4027</v>
      </c>
      <c r="F6">
        <v>4644</v>
      </c>
      <c r="I6" s="5">
        <f t="shared" si="1"/>
        <v>26.782</v>
      </c>
      <c r="J6" s="194" t="s">
        <v>1644</v>
      </c>
      <c r="K6" s="195" t="str">
        <f t="shared" si="0"/>
        <v>;;26,782</v>
      </c>
    </row>
    <row r="7" spans="1:11" ht="13" x14ac:dyDescent="0.3">
      <c r="A7" t="s">
        <v>107</v>
      </c>
      <c r="B7">
        <v>34690</v>
      </c>
      <c r="C7">
        <v>16054</v>
      </c>
      <c r="D7">
        <v>6609</v>
      </c>
      <c r="E7">
        <v>5317</v>
      </c>
      <c r="F7">
        <v>6710</v>
      </c>
      <c r="I7" s="5">
        <f t="shared" si="1"/>
        <v>34.69</v>
      </c>
      <c r="J7" s="194" t="s">
        <v>1644</v>
      </c>
      <c r="K7" s="195" t="str">
        <f t="shared" si="0"/>
        <v>;;34,69</v>
      </c>
    </row>
    <row r="8" spans="1:11" ht="13" x14ac:dyDescent="0.3">
      <c r="A8" t="s">
        <v>108</v>
      </c>
      <c r="B8">
        <v>23225</v>
      </c>
      <c r="C8">
        <v>11394</v>
      </c>
      <c r="D8">
        <v>4677</v>
      </c>
      <c r="E8">
        <v>3237</v>
      </c>
      <c r="F8">
        <v>3917</v>
      </c>
      <c r="H8">
        <v>2015</v>
      </c>
      <c r="I8" s="5">
        <f t="shared" si="1"/>
        <v>23.225000000000001</v>
      </c>
      <c r="J8" s="194" t="s">
        <v>1644</v>
      </c>
      <c r="K8" s="195" t="str">
        <f t="shared" si="0"/>
        <v>2015;;23,225</v>
      </c>
    </row>
    <row r="9" spans="1:11" ht="13" x14ac:dyDescent="0.3">
      <c r="A9" t="s">
        <v>109</v>
      </c>
      <c r="B9">
        <v>27422</v>
      </c>
      <c r="C9">
        <v>13021</v>
      </c>
      <c r="D9">
        <v>5386</v>
      </c>
      <c r="E9">
        <v>4062</v>
      </c>
      <c r="F9">
        <v>4953</v>
      </c>
      <c r="I9" s="5">
        <f t="shared" si="1"/>
        <v>27.422000000000001</v>
      </c>
      <c r="J9" s="194" t="s">
        <v>1644</v>
      </c>
      <c r="K9" s="195" t="str">
        <f t="shared" si="0"/>
        <v>;;27,422</v>
      </c>
    </row>
    <row r="10" spans="1:11" ht="13" x14ac:dyDescent="0.3">
      <c r="A10" t="s">
        <v>223</v>
      </c>
      <c r="B10">
        <v>34847</v>
      </c>
      <c r="C10">
        <v>16853</v>
      </c>
      <c r="D10">
        <v>6748</v>
      </c>
      <c r="E10">
        <v>5321</v>
      </c>
      <c r="F10">
        <v>5925</v>
      </c>
      <c r="I10" s="5">
        <f t="shared" si="1"/>
        <v>34.847000000000001</v>
      </c>
      <c r="J10" s="194" t="s">
        <v>1644</v>
      </c>
      <c r="K10" s="195" t="str">
        <f t="shared" si="0"/>
        <v>;;34,847</v>
      </c>
    </row>
    <row r="11" spans="1:11" ht="13" x14ac:dyDescent="0.3">
      <c r="A11" t="s">
        <v>288</v>
      </c>
      <c r="B11">
        <v>35345</v>
      </c>
      <c r="C11">
        <v>16774</v>
      </c>
      <c r="D11">
        <v>6722</v>
      </c>
      <c r="E11">
        <v>5166</v>
      </c>
      <c r="F11">
        <v>6683</v>
      </c>
      <c r="I11" s="5">
        <f t="shared" si="1"/>
        <v>35.344999999999999</v>
      </c>
      <c r="J11" s="194" t="s">
        <v>1644</v>
      </c>
      <c r="K11" s="195" t="str">
        <f t="shared" si="0"/>
        <v>;;35,345</v>
      </c>
    </row>
    <row r="12" spans="1:11" ht="13" x14ac:dyDescent="0.3">
      <c r="A12" t="s">
        <v>295</v>
      </c>
      <c r="B12">
        <v>28361</v>
      </c>
      <c r="C12">
        <v>13984</v>
      </c>
      <c r="D12">
        <v>5288</v>
      </c>
      <c r="E12">
        <v>3949</v>
      </c>
      <c r="F12">
        <v>5140</v>
      </c>
      <c r="H12">
        <v>2016</v>
      </c>
      <c r="I12" s="5">
        <f t="shared" si="1"/>
        <v>28.361000000000001</v>
      </c>
      <c r="J12" s="194" t="s">
        <v>1644</v>
      </c>
      <c r="K12" s="195" t="str">
        <f t="shared" si="0"/>
        <v>2016;;28,361</v>
      </c>
    </row>
    <row r="13" spans="1:11" ht="13" x14ac:dyDescent="0.3">
      <c r="A13" t="s">
        <v>303</v>
      </c>
      <c r="B13">
        <v>33749</v>
      </c>
      <c r="C13">
        <v>16226</v>
      </c>
      <c r="D13">
        <v>6369</v>
      </c>
      <c r="E13">
        <v>4942</v>
      </c>
      <c r="F13">
        <v>6212</v>
      </c>
      <c r="I13" s="5">
        <f t="shared" si="1"/>
        <v>33.749000000000002</v>
      </c>
      <c r="J13" s="194" t="s">
        <v>1644</v>
      </c>
      <c r="K13" s="195" t="str">
        <f t="shared" si="0"/>
        <v>;;33,749</v>
      </c>
    </row>
    <row r="14" spans="1:11" ht="13" x14ac:dyDescent="0.3">
      <c r="A14" t="s">
        <v>530</v>
      </c>
      <c r="B14">
        <v>41728</v>
      </c>
      <c r="C14">
        <v>19933</v>
      </c>
      <c r="D14">
        <v>7867</v>
      </c>
      <c r="E14">
        <v>6149</v>
      </c>
      <c r="F14">
        <v>7779</v>
      </c>
      <c r="I14" s="5">
        <f t="shared" si="1"/>
        <v>41.728000000000002</v>
      </c>
      <c r="J14" s="194" t="s">
        <v>1644</v>
      </c>
      <c r="K14" s="195" t="str">
        <f t="shared" si="0"/>
        <v>;;41,728</v>
      </c>
    </row>
    <row r="15" spans="1:11" ht="13" x14ac:dyDescent="0.3">
      <c r="A15" t="s">
        <v>538</v>
      </c>
      <c r="B15">
        <v>41607</v>
      </c>
      <c r="C15">
        <v>20004</v>
      </c>
      <c r="D15">
        <v>7663</v>
      </c>
      <c r="E15">
        <v>6212</v>
      </c>
      <c r="F15">
        <v>7728</v>
      </c>
      <c r="I15" s="5">
        <f t="shared" si="1"/>
        <v>41.606999999999999</v>
      </c>
      <c r="J15" s="194" t="s">
        <v>1644</v>
      </c>
      <c r="K15" s="195" t="str">
        <f t="shared" si="0"/>
        <v>;;41,607</v>
      </c>
    </row>
    <row r="16" spans="1:11" ht="13" x14ac:dyDescent="0.3">
      <c r="A16" t="s">
        <v>578</v>
      </c>
      <c r="B16">
        <v>38552</v>
      </c>
      <c r="C16">
        <v>18070</v>
      </c>
      <c r="D16">
        <v>7176</v>
      </c>
      <c r="E16">
        <v>5744</v>
      </c>
      <c r="F16">
        <v>7562</v>
      </c>
      <c r="H16">
        <v>2017</v>
      </c>
      <c r="I16" s="5">
        <f t="shared" si="1"/>
        <v>38.552</v>
      </c>
      <c r="J16" s="194" t="s">
        <v>1644</v>
      </c>
      <c r="K16" s="195" t="str">
        <f t="shared" si="0"/>
        <v>2017;;38,552</v>
      </c>
    </row>
    <row r="17" spans="1:11" ht="13" x14ac:dyDescent="0.3">
      <c r="A17" t="s">
        <v>596</v>
      </c>
      <c r="B17">
        <v>40723</v>
      </c>
      <c r="C17">
        <v>19076</v>
      </c>
      <c r="D17">
        <v>7497</v>
      </c>
      <c r="E17">
        <v>6088</v>
      </c>
      <c r="F17">
        <v>8062</v>
      </c>
      <c r="I17" s="5">
        <f t="shared" si="1"/>
        <v>40.722999999999999</v>
      </c>
      <c r="J17" s="194" t="s">
        <v>1644</v>
      </c>
      <c r="K17" s="195" t="str">
        <f t="shared" si="0"/>
        <v>;;40,723</v>
      </c>
    </row>
    <row r="18" spans="1:11" ht="13" x14ac:dyDescent="0.3">
      <c r="A18" t="s">
        <v>623</v>
      </c>
      <c r="B18">
        <v>43255</v>
      </c>
      <c r="C18">
        <v>20369</v>
      </c>
      <c r="D18">
        <v>8074</v>
      </c>
      <c r="E18">
        <v>6421</v>
      </c>
      <c r="F18">
        <v>8391</v>
      </c>
      <c r="I18" s="5">
        <f t="shared" si="1"/>
        <v>43.255000000000003</v>
      </c>
      <c r="J18" s="194" t="s">
        <v>1644</v>
      </c>
      <c r="K18" s="195" t="str">
        <f t="shared" si="0"/>
        <v>;;43,255</v>
      </c>
    </row>
    <row r="19" spans="1:11" ht="13" x14ac:dyDescent="0.3">
      <c r="A19" t="s">
        <v>985</v>
      </c>
      <c r="B19">
        <v>46932</v>
      </c>
      <c r="C19">
        <v>22260</v>
      </c>
      <c r="D19">
        <v>8847</v>
      </c>
      <c r="E19">
        <v>6811</v>
      </c>
      <c r="F19">
        <v>9014</v>
      </c>
      <c r="I19" s="5">
        <f t="shared" si="1"/>
        <v>46.932000000000002</v>
      </c>
      <c r="J19" s="194" t="s">
        <v>1644</v>
      </c>
      <c r="K19" s="195" t="str">
        <f t="shared" si="0"/>
        <v>;;46,932</v>
      </c>
    </row>
    <row r="20" spans="1:11" ht="13" x14ac:dyDescent="0.3">
      <c r="A20" t="s">
        <v>986</v>
      </c>
      <c r="B20">
        <v>36529</v>
      </c>
      <c r="C20">
        <v>17243</v>
      </c>
      <c r="D20">
        <v>7000</v>
      </c>
      <c r="E20">
        <v>5185</v>
      </c>
      <c r="F20">
        <v>7101</v>
      </c>
      <c r="H20">
        <v>2018</v>
      </c>
      <c r="I20" s="5">
        <f t="shared" si="1"/>
        <v>36.529000000000003</v>
      </c>
      <c r="J20" s="194" t="s">
        <v>1644</v>
      </c>
      <c r="K20" s="195" t="str">
        <f t="shared" si="0"/>
        <v>2018;;36,529</v>
      </c>
    </row>
    <row r="21" spans="1:11" ht="13" x14ac:dyDescent="0.3">
      <c r="A21" t="s">
        <v>998</v>
      </c>
      <c r="B21">
        <v>37715</v>
      </c>
      <c r="C21">
        <v>17755</v>
      </c>
      <c r="D21">
        <v>7019</v>
      </c>
      <c r="E21">
        <v>5517</v>
      </c>
      <c r="F21">
        <v>7424</v>
      </c>
      <c r="I21" s="5">
        <f t="shared" si="1"/>
        <v>37.715000000000003</v>
      </c>
      <c r="J21" s="194" t="s">
        <v>1644</v>
      </c>
      <c r="K21" s="195" t="str">
        <f t="shared" si="0"/>
        <v>;;37,715</v>
      </c>
    </row>
    <row r="22" spans="1:11" ht="13" x14ac:dyDescent="0.3">
      <c r="A22" t="s">
        <v>999</v>
      </c>
      <c r="B22">
        <v>40804</v>
      </c>
      <c r="C22">
        <v>19124</v>
      </c>
      <c r="D22">
        <v>7638</v>
      </c>
      <c r="E22">
        <v>6071</v>
      </c>
      <c r="F22">
        <v>7971</v>
      </c>
      <c r="I22" s="5">
        <f t="shared" si="1"/>
        <v>40.804000000000002</v>
      </c>
      <c r="J22" s="194" t="s">
        <v>1644</v>
      </c>
      <c r="K22" s="195" t="str">
        <f t="shared" si="0"/>
        <v>;;40,804</v>
      </c>
    </row>
    <row r="23" spans="1:11" ht="13" x14ac:dyDescent="0.3">
      <c r="A23" t="s">
        <v>1641</v>
      </c>
      <c r="B23">
        <v>41609</v>
      </c>
      <c r="C23">
        <v>19102</v>
      </c>
      <c r="D23">
        <v>7850</v>
      </c>
      <c r="E23">
        <v>6339</v>
      </c>
      <c r="F23">
        <v>8318</v>
      </c>
      <c r="I23" s="5">
        <f t="shared" si="1"/>
        <v>41.609000000000002</v>
      </c>
      <c r="J23" s="194" t="s">
        <v>1644</v>
      </c>
      <c r="K23" s="195" t="str">
        <f t="shared" si="0"/>
        <v>;;41,609</v>
      </c>
    </row>
    <row r="24" spans="1:11" ht="13" x14ac:dyDescent="0.3">
      <c r="A24" t="s">
        <v>1667</v>
      </c>
      <c r="B24">
        <v>33689</v>
      </c>
      <c r="C24">
        <v>15892</v>
      </c>
      <c r="D24">
        <v>6171</v>
      </c>
      <c r="E24">
        <v>5100</v>
      </c>
      <c r="F24">
        <v>6526</v>
      </c>
      <c r="H24">
        <v>2019</v>
      </c>
      <c r="I24" s="5">
        <f t="shared" si="1"/>
        <v>33.689</v>
      </c>
      <c r="J24" s="194" t="s">
        <v>1644</v>
      </c>
      <c r="K24" s="195" t="str">
        <f t="shared" si="0"/>
        <v>2019;;33,689</v>
      </c>
    </row>
    <row r="25" spans="1:11" ht="13" x14ac:dyDescent="0.3">
      <c r="A25" t="s">
        <v>1668</v>
      </c>
      <c r="B25">
        <v>37965</v>
      </c>
      <c r="C25">
        <v>17991</v>
      </c>
      <c r="D25">
        <v>7124</v>
      </c>
      <c r="E25">
        <v>5699</v>
      </c>
      <c r="F25">
        <v>7151</v>
      </c>
      <c r="I25" s="5">
        <f t="shared" si="1"/>
        <v>37.965000000000003</v>
      </c>
      <c r="J25" s="194" t="s">
        <v>1644</v>
      </c>
      <c r="K25" s="195" t="str">
        <f t="shared" si="0"/>
        <v>;;37,965</v>
      </c>
    </row>
    <row r="26" spans="1:11" x14ac:dyDescent="0.25">
      <c r="C26" s="90">
        <f>C25/$B$25</f>
        <v>0.47388384037929671</v>
      </c>
      <c r="D26" s="90">
        <f t="shared" ref="D26:F26" si="2">D25/$B$25</f>
        <v>0.18764651652838141</v>
      </c>
      <c r="E26" s="90">
        <f t="shared" si="2"/>
        <v>0.15011194521269591</v>
      </c>
      <c r="F26" s="90">
        <f t="shared" si="2"/>
        <v>0.18835769787962597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sqref="A1:XFD1048576"/>
    </sheetView>
  </sheetViews>
  <sheetFormatPr defaultRowHeight="12.5" x14ac:dyDescent="0.25"/>
  <cols>
    <col min="1" max="1" width="24.453125" customWidth="1"/>
    <col min="2" max="2" width="16.453125" customWidth="1"/>
    <col min="3" max="3" width="20.1796875" customWidth="1"/>
    <col min="4" max="4" width="17.26953125" customWidth="1"/>
    <col min="5" max="5" width="19.7265625" bestFit="1" customWidth="1"/>
    <col min="6" max="6" width="23.26953125" customWidth="1"/>
    <col min="7" max="7" width="19.1796875" customWidth="1"/>
    <col min="8" max="8" width="19.7265625" customWidth="1"/>
    <col min="9" max="9" width="17.54296875" customWidth="1"/>
    <col min="10" max="10" width="22.1796875" customWidth="1"/>
    <col min="11" max="11" width="26.26953125" customWidth="1"/>
  </cols>
  <sheetData>
    <row r="1" spans="1:14" x14ac:dyDescent="0.25">
      <c r="C1" t="s">
        <v>203</v>
      </c>
      <c r="D1" t="s">
        <v>1699</v>
      </c>
      <c r="E1" t="s">
        <v>1700</v>
      </c>
      <c r="F1" t="s">
        <v>1701</v>
      </c>
      <c r="G1" t="s">
        <v>1702</v>
      </c>
      <c r="H1" t="s">
        <v>1703</v>
      </c>
      <c r="I1" t="s">
        <v>1704</v>
      </c>
      <c r="J1" t="s">
        <v>1705</v>
      </c>
      <c r="K1" t="s">
        <v>1709</v>
      </c>
      <c r="L1" s="42"/>
      <c r="M1" s="42"/>
      <c r="N1" s="42"/>
    </row>
    <row r="2" spans="1:14" x14ac:dyDescent="0.25">
      <c r="A2" t="s">
        <v>39</v>
      </c>
      <c r="B2" t="s">
        <v>5</v>
      </c>
      <c r="C2" t="s">
        <v>95</v>
      </c>
      <c r="D2" t="s">
        <v>95</v>
      </c>
      <c r="E2" t="s">
        <v>95</v>
      </c>
      <c r="F2" t="s">
        <v>95</v>
      </c>
      <c r="G2" t="s">
        <v>95</v>
      </c>
      <c r="H2" t="s">
        <v>95</v>
      </c>
      <c r="I2" t="s">
        <v>95</v>
      </c>
      <c r="J2" t="s">
        <v>95</v>
      </c>
      <c r="K2" t="s">
        <v>95</v>
      </c>
      <c r="L2" s="42"/>
      <c r="M2" s="42"/>
      <c r="N2" s="42"/>
    </row>
    <row r="3" spans="1:14" x14ac:dyDescent="0.25">
      <c r="A3" t="s">
        <v>28</v>
      </c>
      <c r="B3" t="s">
        <v>256</v>
      </c>
      <c r="C3">
        <v>5825</v>
      </c>
      <c r="D3">
        <v>3600</v>
      </c>
      <c r="E3">
        <v>825</v>
      </c>
      <c r="F3">
        <v>595</v>
      </c>
      <c r="G3">
        <v>490</v>
      </c>
      <c r="H3">
        <v>185</v>
      </c>
      <c r="I3">
        <v>100</v>
      </c>
      <c r="J3">
        <v>25</v>
      </c>
      <c r="K3">
        <v>10</v>
      </c>
      <c r="L3" s="42"/>
      <c r="M3" s="42"/>
      <c r="N3" s="42"/>
    </row>
    <row r="4" spans="1:14" x14ac:dyDescent="0.25">
      <c r="A4" t="s">
        <v>28</v>
      </c>
      <c r="B4" t="s">
        <v>260</v>
      </c>
      <c r="C4">
        <v>6535</v>
      </c>
      <c r="D4">
        <v>4255</v>
      </c>
      <c r="E4">
        <v>880</v>
      </c>
      <c r="F4">
        <v>585</v>
      </c>
      <c r="G4">
        <v>500</v>
      </c>
      <c r="H4">
        <v>185</v>
      </c>
      <c r="I4">
        <v>100</v>
      </c>
      <c r="J4">
        <v>25</v>
      </c>
      <c r="K4">
        <v>10</v>
      </c>
      <c r="L4" s="203"/>
      <c r="M4" s="42"/>
      <c r="N4" s="42"/>
    </row>
    <row r="5" spans="1:14" x14ac:dyDescent="0.25">
      <c r="A5" t="s">
        <v>28</v>
      </c>
      <c r="B5" t="s">
        <v>264</v>
      </c>
      <c r="C5">
        <v>6990</v>
      </c>
      <c r="D5">
        <v>4730</v>
      </c>
      <c r="E5">
        <v>850</v>
      </c>
      <c r="F5">
        <v>585</v>
      </c>
      <c r="G5">
        <v>510</v>
      </c>
      <c r="H5">
        <v>185</v>
      </c>
      <c r="I5">
        <v>100</v>
      </c>
      <c r="J5">
        <v>20</v>
      </c>
      <c r="K5">
        <v>10</v>
      </c>
      <c r="L5" s="203"/>
      <c r="M5" s="42"/>
      <c r="N5" s="42"/>
    </row>
    <row r="6" spans="1:14" x14ac:dyDescent="0.25">
      <c r="A6" t="s">
        <v>28</v>
      </c>
      <c r="B6" t="s">
        <v>183</v>
      </c>
      <c r="C6">
        <v>7150</v>
      </c>
      <c r="D6">
        <v>4655</v>
      </c>
      <c r="E6">
        <v>1035</v>
      </c>
      <c r="F6">
        <v>645</v>
      </c>
      <c r="G6">
        <v>515</v>
      </c>
      <c r="H6">
        <v>170</v>
      </c>
      <c r="I6">
        <v>85</v>
      </c>
      <c r="J6">
        <v>30</v>
      </c>
      <c r="K6">
        <v>10</v>
      </c>
      <c r="L6" s="203"/>
      <c r="M6" s="42"/>
      <c r="N6" s="42"/>
    </row>
    <row r="7" spans="1:14" x14ac:dyDescent="0.25">
      <c r="A7" t="s">
        <v>28</v>
      </c>
      <c r="B7" t="s">
        <v>178</v>
      </c>
      <c r="C7">
        <v>7445</v>
      </c>
      <c r="D7">
        <v>4815</v>
      </c>
      <c r="E7">
        <v>1010</v>
      </c>
      <c r="F7">
        <v>715</v>
      </c>
      <c r="G7">
        <v>560</v>
      </c>
      <c r="H7">
        <v>205</v>
      </c>
      <c r="I7">
        <v>95</v>
      </c>
      <c r="J7">
        <v>30</v>
      </c>
      <c r="K7">
        <v>10</v>
      </c>
      <c r="L7" s="203"/>
      <c r="M7" s="42"/>
      <c r="N7" s="42"/>
    </row>
    <row r="8" spans="1:14" x14ac:dyDescent="0.25">
      <c r="A8" t="s">
        <v>28</v>
      </c>
      <c r="B8" t="s">
        <v>132</v>
      </c>
      <c r="C8">
        <v>7860</v>
      </c>
      <c r="D8">
        <v>5135</v>
      </c>
      <c r="E8">
        <v>1070</v>
      </c>
      <c r="F8">
        <v>745</v>
      </c>
      <c r="G8">
        <v>565</v>
      </c>
      <c r="H8">
        <v>205</v>
      </c>
      <c r="I8">
        <v>100</v>
      </c>
      <c r="J8">
        <v>30</v>
      </c>
      <c r="K8">
        <v>15</v>
      </c>
      <c r="L8" s="203"/>
      <c r="M8" s="42"/>
      <c r="N8" s="42"/>
    </row>
    <row r="9" spans="1:14" x14ac:dyDescent="0.25">
      <c r="A9" t="s">
        <v>28</v>
      </c>
      <c r="B9" t="s">
        <v>10</v>
      </c>
      <c r="C9">
        <v>8165</v>
      </c>
      <c r="D9">
        <v>5430</v>
      </c>
      <c r="E9">
        <v>1100</v>
      </c>
      <c r="F9">
        <v>755</v>
      </c>
      <c r="G9">
        <v>550</v>
      </c>
      <c r="H9">
        <v>185</v>
      </c>
      <c r="I9">
        <v>95</v>
      </c>
      <c r="J9">
        <v>30</v>
      </c>
      <c r="K9">
        <v>15</v>
      </c>
      <c r="L9" s="203"/>
      <c r="M9" s="42"/>
      <c r="N9" s="42"/>
    </row>
    <row r="10" spans="1:14" x14ac:dyDescent="0.25">
      <c r="A10" t="s">
        <v>28</v>
      </c>
      <c r="B10" t="s">
        <v>104</v>
      </c>
      <c r="C10">
        <v>8445</v>
      </c>
      <c r="D10">
        <v>5740</v>
      </c>
      <c r="E10">
        <v>1135</v>
      </c>
      <c r="F10">
        <v>710</v>
      </c>
      <c r="G10">
        <v>550</v>
      </c>
      <c r="H10">
        <v>175</v>
      </c>
      <c r="I10">
        <v>90</v>
      </c>
      <c r="J10">
        <v>35</v>
      </c>
      <c r="K10">
        <v>10</v>
      </c>
      <c r="L10" s="203"/>
      <c r="M10" s="42"/>
      <c r="N10" s="42"/>
    </row>
    <row r="11" spans="1:14" x14ac:dyDescent="0.25">
      <c r="A11" t="s">
        <v>28</v>
      </c>
      <c r="B11" t="s">
        <v>108</v>
      </c>
      <c r="C11">
        <v>8885</v>
      </c>
      <c r="D11">
        <v>6165</v>
      </c>
      <c r="E11">
        <v>1110</v>
      </c>
      <c r="F11">
        <v>760</v>
      </c>
      <c r="G11">
        <v>545</v>
      </c>
      <c r="H11">
        <v>165</v>
      </c>
      <c r="I11">
        <v>100</v>
      </c>
      <c r="J11">
        <v>25</v>
      </c>
      <c r="K11">
        <v>15</v>
      </c>
      <c r="L11" s="203"/>
      <c r="M11" s="42"/>
      <c r="N11" s="42"/>
    </row>
    <row r="12" spans="1:14" x14ac:dyDescent="0.25">
      <c r="A12" t="s">
        <v>28</v>
      </c>
      <c r="B12" t="s">
        <v>295</v>
      </c>
      <c r="C12">
        <v>9465</v>
      </c>
      <c r="D12">
        <v>6680</v>
      </c>
      <c r="E12">
        <v>1130</v>
      </c>
      <c r="F12">
        <v>800</v>
      </c>
      <c r="G12">
        <v>540</v>
      </c>
      <c r="H12">
        <v>170</v>
      </c>
      <c r="I12">
        <v>105</v>
      </c>
      <c r="J12">
        <v>25</v>
      </c>
      <c r="K12">
        <v>15</v>
      </c>
      <c r="L12" s="203"/>
      <c r="M12" s="42"/>
      <c r="N12" s="42"/>
    </row>
    <row r="13" spans="1:14" x14ac:dyDescent="0.25">
      <c r="A13" t="s">
        <v>28</v>
      </c>
      <c r="B13" t="s">
        <v>578</v>
      </c>
      <c r="C13">
        <v>9895</v>
      </c>
      <c r="D13">
        <v>7010</v>
      </c>
      <c r="E13">
        <v>1200</v>
      </c>
      <c r="F13">
        <v>795</v>
      </c>
      <c r="G13">
        <v>560</v>
      </c>
      <c r="H13">
        <v>190</v>
      </c>
      <c r="I13">
        <v>95</v>
      </c>
      <c r="J13">
        <v>30</v>
      </c>
      <c r="K13">
        <v>15</v>
      </c>
      <c r="L13" s="203"/>
      <c r="M13" s="42"/>
      <c r="N13" s="42"/>
    </row>
    <row r="14" spans="1:14" x14ac:dyDescent="0.25">
      <c r="A14" t="s">
        <v>28</v>
      </c>
      <c r="B14" t="s">
        <v>986</v>
      </c>
      <c r="C14">
        <v>10355</v>
      </c>
      <c r="D14">
        <v>7370</v>
      </c>
      <c r="E14">
        <v>1210</v>
      </c>
      <c r="F14">
        <v>805</v>
      </c>
      <c r="G14">
        <v>635</v>
      </c>
      <c r="H14">
        <v>195</v>
      </c>
      <c r="I14">
        <v>100</v>
      </c>
      <c r="J14">
        <v>30</v>
      </c>
      <c r="K14">
        <v>15</v>
      </c>
      <c r="L14" s="203"/>
      <c r="M14" s="42"/>
      <c r="N14" s="42"/>
    </row>
    <row r="15" spans="1:14" x14ac:dyDescent="0.25">
      <c r="A15" t="s">
        <v>28</v>
      </c>
      <c r="B15" t="s">
        <v>1710</v>
      </c>
      <c r="C15">
        <v>10975</v>
      </c>
      <c r="D15">
        <v>7840</v>
      </c>
      <c r="E15">
        <v>1280</v>
      </c>
      <c r="F15">
        <v>835</v>
      </c>
      <c r="G15">
        <v>650</v>
      </c>
      <c r="H15">
        <v>215</v>
      </c>
      <c r="I15">
        <v>110</v>
      </c>
      <c r="J15">
        <v>30</v>
      </c>
      <c r="K15">
        <v>20</v>
      </c>
      <c r="L15" s="203"/>
      <c r="M15" s="42"/>
      <c r="N15" s="42"/>
    </row>
    <row r="16" spans="1:14" x14ac:dyDescent="0.25">
      <c r="A16" t="s">
        <v>28</v>
      </c>
      <c r="B16" t="s">
        <v>1711</v>
      </c>
      <c r="C16">
        <v>11585</v>
      </c>
      <c r="D16">
        <v>8310</v>
      </c>
      <c r="E16">
        <v>1375</v>
      </c>
      <c r="F16">
        <v>835</v>
      </c>
      <c r="G16">
        <v>680</v>
      </c>
      <c r="H16">
        <v>225</v>
      </c>
      <c r="I16">
        <v>110</v>
      </c>
      <c r="J16">
        <v>30</v>
      </c>
      <c r="K16">
        <v>20</v>
      </c>
      <c r="L16" s="203"/>
      <c r="M16" s="42"/>
      <c r="N16" s="42"/>
    </row>
    <row r="17" spans="1:14" x14ac:dyDescent="0.25">
      <c r="C17" s="162">
        <f>C16/C6-1</f>
        <v>0.62027972027972034</v>
      </c>
      <c r="D17" s="162">
        <f>D16/D6-1</f>
        <v>0.78517722878625129</v>
      </c>
      <c r="L17" s="203"/>
      <c r="M17" s="42"/>
      <c r="N17" s="42"/>
    </row>
    <row r="18" spans="1:14" x14ac:dyDescent="0.25">
      <c r="C18" s="162"/>
      <c r="D18" s="77">
        <f>D6/C6</f>
        <v>0.651048951048951</v>
      </c>
      <c r="L18" s="203"/>
      <c r="M18" s="42"/>
      <c r="N18" s="42"/>
    </row>
    <row r="19" spans="1:14" x14ac:dyDescent="0.25">
      <c r="D19" s="77">
        <f>D16/C16</f>
        <v>0.71730686232196805</v>
      </c>
      <c r="E19" s="77"/>
      <c r="L19" s="203"/>
      <c r="M19" s="42"/>
      <c r="N19" s="42"/>
    </row>
    <row r="20" spans="1:14" x14ac:dyDescent="0.25">
      <c r="B20" t="s">
        <v>270</v>
      </c>
      <c r="C20" t="s">
        <v>206</v>
      </c>
      <c r="D20" s="185" t="s">
        <v>1706</v>
      </c>
      <c r="E20" s="185" t="s">
        <v>1707</v>
      </c>
      <c r="F20" t="s">
        <v>1708</v>
      </c>
      <c r="G20" t="s">
        <v>1644</v>
      </c>
      <c r="H20" t="str">
        <f>A20&amp;G20&amp;B20&amp;G20&amp;C20&amp;G20&amp;D20&amp;G20&amp;E20&amp;G20&amp;F20</f>
        <v>;1 werkzame persoon;2 werkzame personen;3 tot 4 werkzame personen;5 tot 9  werkzame personen;10 of meer werkzame personen</v>
      </c>
      <c r="L20" s="203"/>
      <c r="M20" s="42"/>
      <c r="N20" s="42"/>
    </row>
    <row r="21" spans="1:14" x14ac:dyDescent="0.25">
      <c r="A21">
        <v>2010</v>
      </c>
      <c r="B21">
        <f>D6</f>
        <v>4655</v>
      </c>
      <c r="C21">
        <f t="shared" ref="C21:E31" si="0">E6</f>
        <v>1035</v>
      </c>
      <c r="D21">
        <f t="shared" si="0"/>
        <v>645</v>
      </c>
      <c r="E21">
        <f t="shared" si="0"/>
        <v>515</v>
      </c>
      <c r="F21">
        <f>H6+I6+J6+K6</f>
        <v>295</v>
      </c>
      <c r="G21" t="s">
        <v>1644</v>
      </c>
      <c r="H21" t="str">
        <f t="shared" ref="H21:H31" si="1">A21&amp;G21&amp;B21&amp;G21&amp;C21&amp;G21&amp;D21&amp;G21&amp;E21&amp;G21&amp;F21</f>
        <v>2010;4655;1035;645;515;295</v>
      </c>
      <c r="L21" s="203"/>
      <c r="M21" s="42"/>
      <c r="N21" s="42"/>
    </row>
    <row r="22" spans="1:14" x14ac:dyDescent="0.25">
      <c r="A22">
        <v>2011</v>
      </c>
      <c r="B22">
        <f t="shared" ref="B22:B31" si="2">D7</f>
        <v>4815</v>
      </c>
      <c r="C22">
        <f t="shared" si="0"/>
        <v>1010</v>
      </c>
      <c r="D22">
        <f t="shared" si="0"/>
        <v>715</v>
      </c>
      <c r="E22">
        <f t="shared" si="0"/>
        <v>560</v>
      </c>
      <c r="F22">
        <f t="shared" ref="F22:F31" si="3">H7+I7+J7+K7</f>
        <v>340</v>
      </c>
      <c r="G22" t="s">
        <v>1644</v>
      </c>
      <c r="H22" t="str">
        <f t="shared" si="1"/>
        <v>2011;4815;1010;715;560;340</v>
      </c>
      <c r="L22" s="203"/>
      <c r="M22" s="42"/>
      <c r="N22" s="42"/>
    </row>
    <row r="23" spans="1:14" x14ac:dyDescent="0.25">
      <c r="A23">
        <v>2012</v>
      </c>
      <c r="B23">
        <f t="shared" si="2"/>
        <v>5135</v>
      </c>
      <c r="C23">
        <f t="shared" si="0"/>
        <v>1070</v>
      </c>
      <c r="D23">
        <f t="shared" si="0"/>
        <v>745</v>
      </c>
      <c r="E23">
        <f t="shared" si="0"/>
        <v>565</v>
      </c>
      <c r="F23">
        <f t="shared" si="3"/>
        <v>350</v>
      </c>
      <c r="G23" t="s">
        <v>1644</v>
      </c>
      <c r="H23" t="str">
        <f t="shared" si="1"/>
        <v>2012;5135;1070;745;565;350</v>
      </c>
      <c r="L23" s="203"/>
      <c r="M23" s="42"/>
      <c r="N23" s="42"/>
    </row>
    <row r="24" spans="1:14" x14ac:dyDescent="0.25">
      <c r="A24">
        <v>2013</v>
      </c>
      <c r="B24">
        <f t="shared" si="2"/>
        <v>5430</v>
      </c>
      <c r="C24">
        <f t="shared" si="0"/>
        <v>1100</v>
      </c>
      <c r="D24">
        <f t="shared" si="0"/>
        <v>755</v>
      </c>
      <c r="E24">
        <f t="shared" si="0"/>
        <v>550</v>
      </c>
      <c r="F24">
        <f t="shared" si="3"/>
        <v>325</v>
      </c>
      <c r="G24" t="s">
        <v>1644</v>
      </c>
      <c r="H24" t="str">
        <f t="shared" si="1"/>
        <v>2013;5430;1100;755;550;325</v>
      </c>
      <c r="L24" s="203"/>
      <c r="M24" s="42"/>
      <c r="N24" s="42"/>
    </row>
    <row r="25" spans="1:14" x14ac:dyDescent="0.25">
      <c r="A25">
        <v>2014</v>
      </c>
      <c r="B25">
        <f t="shared" si="2"/>
        <v>5740</v>
      </c>
      <c r="C25">
        <f t="shared" si="0"/>
        <v>1135</v>
      </c>
      <c r="D25">
        <f t="shared" si="0"/>
        <v>710</v>
      </c>
      <c r="E25">
        <f t="shared" si="0"/>
        <v>550</v>
      </c>
      <c r="F25">
        <f t="shared" si="3"/>
        <v>310</v>
      </c>
      <c r="G25" t="s">
        <v>1644</v>
      </c>
      <c r="H25" t="str">
        <f t="shared" si="1"/>
        <v>2014;5740;1135;710;550;310</v>
      </c>
      <c r="L25" s="203"/>
      <c r="M25" s="42"/>
      <c r="N25" s="42"/>
    </row>
    <row r="26" spans="1:14" x14ac:dyDescent="0.25">
      <c r="A26">
        <v>2015</v>
      </c>
      <c r="B26">
        <f t="shared" si="2"/>
        <v>6165</v>
      </c>
      <c r="C26">
        <f t="shared" si="0"/>
        <v>1110</v>
      </c>
      <c r="D26">
        <f t="shared" si="0"/>
        <v>760</v>
      </c>
      <c r="E26">
        <f t="shared" si="0"/>
        <v>545</v>
      </c>
      <c r="F26">
        <f t="shared" si="3"/>
        <v>305</v>
      </c>
      <c r="G26" t="s">
        <v>1644</v>
      </c>
      <c r="H26" t="str">
        <f t="shared" si="1"/>
        <v>2015;6165;1110;760;545;305</v>
      </c>
      <c r="L26" s="203"/>
      <c r="M26" s="42"/>
      <c r="N26" s="42"/>
    </row>
    <row r="27" spans="1:14" x14ac:dyDescent="0.25">
      <c r="A27">
        <v>2016</v>
      </c>
      <c r="B27">
        <f t="shared" si="2"/>
        <v>6680</v>
      </c>
      <c r="C27">
        <f t="shared" si="0"/>
        <v>1130</v>
      </c>
      <c r="D27">
        <f t="shared" si="0"/>
        <v>800</v>
      </c>
      <c r="E27">
        <f t="shared" si="0"/>
        <v>540</v>
      </c>
      <c r="F27">
        <f t="shared" si="3"/>
        <v>315</v>
      </c>
      <c r="G27" t="s">
        <v>1644</v>
      </c>
      <c r="H27" t="str">
        <f t="shared" si="1"/>
        <v>2016;6680;1130;800;540;315</v>
      </c>
      <c r="L27" s="203"/>
      <c r="M27" s="42"/>
      <c r="N27" s="42"/>
    </row>
    <row r="28" spans="1:14" x14ac:dyDescent="0.25">
      <c r="A28">
        <v>2017</v>
      </c>
      <c r="B28">
        <f t="shared" si="2"/>
        <v>7010</v>
      </c>
      <c r="C28">
        <f t="shared" si="0"/>
        <v>1200</v>
      </c>
      <c r="D28">
        <f t="shared" si="0"/>
        <v>795</v>
      </c>
      <c r="E28">
        <f t="shared" si="0"/>
        <v>560</v>
      </c>
      <c r="F28">
        <f t="shared" si="3"/>
        <v>330</v>
      </c>
      <c r="G28" t="s">
        <v>1644</v>
      </c>
      <c r="H28" t="str">
        <f t="shared" si="1"/>
        <v>2017;7010;1200;795;560;330</v>
      </c>
      <c r="L28" s="203"/>
      <c r="M28" s="42"/>
      <c r="N28" s="42"/>
    </row>
    <row r="29" spans="1:14" x14ac:dyDescent="0.25">
      <c r="A29">
        <v>2018</v>
      </c>
      <c r="B29">
        <f t="shared" si="2"/>
        <v>7370</v>
      </c>
      <c r="C29">
        <f t="shared" si="0"/>
        <v>1210</v>
      </c>
      <c r="D29">
        <f t="shared" si="0"/>
        <v>805</v>
      </c>
      <c r="E29">
        <f t="shared" si="0"/>
        <v>635</v>
      </c>
      <c r="F29">
        <f t="shared" si="3"/>
        <v>340</v>
      </c>
      <c r="G29" t="s">
        <v>1644</v>
      </c>
      <c r="H29" t="str">
        <f t="shared" si="1"/>
        <v>2018;7370;1210;805;635;340</v>
      </c>
      <c r="L29" s="203"/>
      <c r="M29" s="42"/>
      <c r="N29" s="42"/>
    </row>
    <row r="30" spans="1:14" x14ac:dyDescent="0.25">
      <c r="A30">
        <v>2019</v>
      </c>
      <c r="B30">
        <f t="shared" si="2"/>
        <v>7840</v>
      </c>
      <c r="C30">
        <f t="shared" si="0"/>
        <v>1280</v>
      </c>
      <c r="D30">
        <f t="shared" si="0"/>
        <v>835</v>
      </c>
      <c r="E30">
        <f t="shared" si="0"/>
        <v>650</v>
      </c>
      <c r="F30">
        <f t="shared" si="3"/>
        <v>375</v>
      </c>
      <c r="G30" t="s">
        <v>1644</v>
      </c>
      <c r="H30" t="str">
        <f t="shared" si="1"/>
        <v>2019;7840;1280;835;650;375</v>
      </c>
      <c r="L30" s="203"/>
      <c r="M30" s="42"/>
      <c r="N30" s="42"/>
    </row>
    <row r="31" spans="1:14" x14ac:dyDescent="0.25">
      <c r="A31">
        <v>2020</v>
      </c>
      <c r="B31">
        <f t="shared" si="2"/>
        <v>8310</v>
      </c>
      <c r="C31">
        <f t="shared" si="0"/>
        <v>1375</v>
      </c>
      <c r="D31">
        <f t="shared" si="0"/>
        <v>835</v>
      </c>
      <c r="E31">
        <f t="shared" si="0"/>
        <v>680</v>
      </c>
      <c r="F31">
        <f t="shared" si="3"/>
        <v>385</v>
      </c>
      <c r="G31" t="s">
        <v>1644</v>
      </c>
      <c r="H31" t="str">
        <f t="shared" si="1"/>
        <v>2020;8310;1375;835;680;385</v>
      </c>
      <c r="L31" s="203"/>
      <c r="M31" s="42"/>
      <c r="N31" s="42"/>
    </row>
    <row r="32" spans="1:14" x14ac:dyDescent="0.25">
      <c r="L32" s="42"/>
      <c r="M32" s="42"/>
      <c r="N32" s="42"/>
    </row>
    <row r="33" spans="1:14" x14ac:dyDescent="0.25">
      <c r="D33" s="185"/>
      <c r="E33" s="185"/>
      <c r="L33" s="42"/>
      <c r="M33" s="42"/>
      <c r="N33" s="42"/>
    </row>
    <row r="34" spans="1:14" x14ac:dyDescent="0.25">
      <c r="L34" s="42"/>
      <c r="M34" s="42"/>
      <c r="N34" s="42"/>
    </row>
    <row r="35" spans="1:14" x14ac:dyDescent="0.25">
      <c r="L35" s="42"/>
      <c r="M35" s="42"/>
      <c r="N35" s="42"/>
    </row>
    <row r="36" spans="1:14" x14ac:dyDescent="0.25">
      <c r="L36" s="42"/>
      <c r="M36" s="42"/>
      <c r="N36" s="42"/>
    </row>
    <row r="37" spans="1:14" x14ac:dyDescent="0.25">
      <c r="L37" s="42"/>
      <c r="M37" s="42"/>
      <c r="N37" s="42"/>
    </row>
    <row r="38" spans="1:14" x14ac:dyDescent="0.25">
      <c r="L38" s="42"/>
      <c r="M38" s="42"/>
      <c r="N38" s="42"/>
    </row>
    <row r="39" spans="1:14" x14ac:dyDescent="0.25">
      <c r="L39" s="42"/>
      <c r="M39" s="42"/>
      <c r="N39" s="42"/>
    </row>
    <row r="40" spans="1:14" x14ac:dyDescent="0.25">
      <c r="L40" s="42"/>
      <c r="M40" s="42"/>
      <c r="N40" s="42"/>
    </row>
    <row r="41" spans="1:14" x14ac:dyDescent="0.25">
      <c r="L41" s="42"/>
      <c r="M41" s="42"/>
      <c r="N41" s="42"/>
    </row>
    <row r="42" spans="1:14" x14ac:dyDescent="0.25">
      <c r="L42" s="42"/>
      <c r="M42" s="42"/>
      <c r="N42" s="42"/>
    </row>
    <row r="43" spans="1:14" x14ac:dyDescent="0.25">
      <c r="L43" s="42"/>
      <c r="M43" s="42"/>
      <c r="N43" s="42"/>
    </row>
    <row r="44" spans="1:14" x14ac:dyDescent="0.25">
      <c r="L44" s="42"/>
      <c r="M44" s="42"/>
      <c r="N44" s="42"/>
    </row>
    <row r="45" spans="1:14" x14ac:dyDescent="0.25">
      <c r="B45" s="162"/>
      <c r="C45" s="162"/>
      <c r="D45" s="162"/>
      <c r="E45" s="162"/>
      <c r="F45" s="162"/>
      <c r="L45" s="42"/>
      <c r="M45" s="42"/>
      <c r="N45" s="42"/>
    </row>
    <row r="46" spans="1:14" x14ac:dyDescent="0.25">
      <c r="L46" s="42"/>
      <c r="M46" s="42"/>
      <c r="N46" s="42"/>
    </row>
    <row r="47" spans="1:14" x14ac:dyDescent="0.25">
      <c r="A47" s="42"/>
      <c r="B47" s="42"/>
      <c r="C47" s="42"/>
      <c r="D47" s="42"/>
      <c r="E47" s="42"/>
      <c r="F47" s="42"/>
      <c r="G47" s="42"/>
      <c r="H47" s="42"/>
      <c r="I47" s="42"/>
      <c r="J47" s="42"/>
      <c r="K47" s="42"/>
      <c r="L47" s="42"/>
      <c r="M47" s="42"/>
      <c r="N47" s="42"/>
    </row>
    <row r="48" spans="1:14" x14ac:dyDescent="0.25">
      <c r="A48" s="42"/>
      <c r="B48" s="42"/>
      <c r="C48" s="42"/>
      <c r="D48" s="42"/>
      <c r="E48" s="42"/>
      <c r="F48" s="42"/>
      <c r="G48" s="42"/>
      <c r="H48" s="42"/>
      <c r="I48" s="42"/>
      <c r="J48" s="42"/>
      <c r="K48" s="42"/>
      <c r="L48" s="42"/>
      <c r="M48" s="42"/>
      <c r="N48" s="4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1"/>
  <sheetViews>
    <sheetView workbookViewId="0">
      <selection activeCell="E18" sqref="E18:E31"/>
    </sheetView>
  </sheetViews>
  <sheetFormatPr defaultRowHeight="12.5" x14ac:dyDescent="0.25"/>
  <sheetData>
    <row r="3" spans="1:11" ht="14.5" x14ac:dyDescent="0.35">
      <c r="A3" t="s">
        <v>1812</v>
      </c>
      <c r="G3" s="6" t="s">
        <v>1655</v>
      </c>
      <c r="H3" s="224"/>
      <c r="I3" s="224"/>
      <c r="J3" s="15" t="s">
        <v>1644</v>
      </c>
      <c r="K3" s="26" t="str">
        <f t="shared" ref="K3:K8" si="0">G3&amp;J3&amp;H3&amp;J3&amp;I3</f>
        <v>Leden;;</v>
      </c>
    </row>
    <row r="4" spans="1:11" ht="14.5" x14ac:dyDescent="0.35">
      <c r="A4" t="s">
        <v>229</v>
      </c>
      <c r="B4" s="235"/>
      <c r="C4" s="235">
        <v>0.29708951125755079</v>
      </c>
      <c r="G4" s="6" t="s">
        <v>216</v>
      </c>
      <c r="H4" s="224"/>
      <c r="I4" s="225">
        <v>4</v>
      </c>
      <c r="J4" s="15" t="s">
        <v>1644</v>
      </c>
      <c r="K4" s="26" t="str">
        <f t="shared" si="0"/>
        <v>Totaal leden VHG;;4</v>
      </c>
    </row>
    <row r="5" spans="1:11" ht="14.5" x14ac:dyDescent="0.35">
      <c r="A5" t="s">
        <v>82</v>
      </c>
      <c r="B5" s="236">
        <v>0.48076923076923078</v>
      </c>
      <c r="C5" s="235"/>
      <c r="G5" t="s">
        <v>1653</v>
      </c>
      <c r="H5" s="226">
        <v>10.8</v>
      </c>
      <c r="I5" s="224"/>
      <c r="J5" s="15" t="s">
        <v>1644</v>
      </c>
      <c r="K5" s="26" t="str">
        <f t="shared" si="0"/>
        <v>VHG-Boomspecialisten;10,8;</v>
      </c>
    </row>
    <row r="6" spans="1:11" ht="14.5" x14ac:dyDescent="0.35">
      <c r="A6" t="s">
        <v>44</v>
      </c>
      <c r="B6" s="235">
        <v>0.35897435897435898</v>
      </c>
      <c r="C6" s="235"/>
      <c r="G6" t="s">
        <v>1652</v>
      </c>
      <c r="H6" s="226">
        <v>2.6</v>
      </c>
      <c r="I6" s="224"/>
      <c r="J6" s="15" t="s">
        <v>1644</v>
      </c>
      <c r="K6" s="26" t="str">
        <f t="shared" si="0"/>
        <v>VHG-Groenvoorzieners incl. dak- en gevelbegroeners;2,6;</v>
      </c>
    </row>
    <row r="7" spans="1:11" ht="14.5" x14ac:dyDescent="0.35">
      <c r="A7" t="s">
        <v>49</v>
      </c>
      <c r="B7" s="235">
        <v>0.34782608695652173</v>
      </c>
      <c r="C7" s="235"/>
      <c r="G7" t="s">
        <v>1651</v>
      </c>
      <c r="H7" s="226">
        <v>5.9</v>
      </c>
      <c r="I7" s="224"/>
      <c r="J7" s="15" t="s">
        <v>1644</v>
      </c>
      <c r="K7" s="26" t="str">
        <f t="shared" si="0"/>
        <v>VHG-Hoveniers;5,9;</v>
      </c>
    </row>
    <row r="8" spans="1:11" ht="14.5" x14ac:dyDescent="0.35">
      <c r="A8" t="s">
        <v>42</v>
      </c>
      <c r="B8" s="235">
        <v>0.33333333333333331</v>
      </c>
      <c r="C8" s="235"/>
      <c r="G8" t="s">
        <v>1805</v>
      </c>
      <c r="H8" s="226">
        <v>-3</v>
      </c>
      <c r="I8" s="224"/>
      <c r="J8" s="15" t="s">
        <v>1644</v>
      </c>
      <c r="K8" s="26" t="str">
        <f t="shared" si="0"/>
        <v>VHG-Interieur- beplanters;-3;</v>
      </c>
    </row>
    <row r="9" spans="1:11" x14ac:dyDescent="0.25">
      <c r="A9" t="s">
        <v>50</v>
      </c>
      <c r="B9" s="235">
        <v>0.32592592592592595</v>
      </c>
      <c r="C9" s="235"/>
    </row>
    <row r="10" spans="1:11" x14ac:dyDescent="0.25">
      <c r="A10" t="s">
        <v>45</v>
      </c>
      <c r="B10" s="235">
        <v>0.32432432432432434</v>
      </c>
      <c r="C10" s="235"/>
    </row>
    <row r="11" spans="1:11" x14ac:dyDescent="0.25">
      <c r="A11" t="s">
        <v>41</v>
      </c>
      <c r="B11" s="235">
        <v>0.30985915492957744</v>
      </c>
      <c r="C11" s="235"/>
    </row>
    <row r="12" spans="1:11" x14ac:dyDescent="0.25">
      <c r="A12" t="s">
        <v>48</v>
      </c>
      <c r="B12" s="235">
        <v>0.28654970760233917</v>
      </c>
      <c r="C12" s="235"/>
    </row>
    <row r="13" spans="1:11" x14ac:dyDescent="0.25">
      <c r="A13" t="s">
        <v>51</v>
      </c>
      <c r="B13" s="235">
        <v>0.28037383177570091</v>
      </c>
      <c r="C13" s="235"/>
    </row>
    <row r="14" spans="1:11" x14ac:dyDescent="0.25">
      <c r="A14" t="s">
        <v>46</v>
      </c>
      <c r="B14" s="235">
        <v>0.25609756097560976</v>
      </c>
      <c r="C14" s="235"/>
    </row>
    <row r="15" spans="1:11" x14ac:dyDescent="0.25">
      <c r="A15" t="s">
        <v>47</v>
      </c>
      <c r="B15" s="235">
        <v>0.24497991967871485</v>
      </c>
      <c r="C15" s="235"/>
    </row>
    <row r="16" spans="1:11" x14ac:dyDescent="0.25">
      <c r="A16" t="s">
        <v>43</v>
      </c>
      <c r="B16" s="235">
        <v>0.24369747899159663</v>
      </c>
      <c r="C16" s="235"/>
    </row>
    <row r="18" spans="1:5" ht="14.5" x14ac:dyDescent="0.35">
      <c r="A18" t="s">
        <v>1812</v>
      </c>
      <c r="D18" s="15" t="s">
        <v>1644</v>
      </c>
      <c r="E18" s="26" t="str">
        <f t="shared" ref="E18:E31" si="1">A18&amp;D18&amp;B18&amp;D18&amp;C18</f>
        <v>Toename in aantal vestigingen bij hoveniersbedrijven, periode 2015-2020;;</v>
      </c>
    </row>
    <row r="19" spans="1:5" ht="14.5" x14ac:dyDescent="0.35">
      <c r="A19" t="s">
        <v>229</v>
      </c>
      <c r="B19" s="5"/>
      <c r="C19" s="5">
        <v>29.7</v>
      </c>
      <c r="D19" s="15" t="s">
        <v>1644</v>
      </c>
      <c r="E19" s="26" t="str">
        <f t="shared" si="1"/>
        <v>Nederland;;29,7</v>
      </c>
    </row>
    <row r="20" spans="1:5" ht="14.5" x14ac:dyDescent="0.35">
      <c r="A20" t="s">
        <v>1813</v>
      </c>
      <c r="B20" s="5">
        <v>48.1</v>
      </c>
      <c r="C20" s="5"/>
      <c r="D20" s="15" t="s">
        <v>1644</v>
      </c>
      <c r="E20" s="26" t="str">
        <f t="shared" si="1"/>
        <v>Groningen;48,1;</v>
      </c>
    </row>
    <row r="21" spans="1:5" ht="14.5" x14ac:dyDescent="0.35">
      <c r="A21" t="s">
        <v>1814</v>
      </c>
      <c r="B21" s="5">
        <v>35.9</v>
      </c>
      <c r="C21" s="5"/>
      <c r="D21" s="15" t="s">
        <v>1644</v>
      </c>
      <c r="E21" s="26" t="str">
        <f t="shared" si="1"/>
        <v>Flevoland;35,9;</v>
      </c>
    </row>
    <row r="22" spans="1:5" ht="14.5" x14ac:dyDescent="0.35">
      <c r="A22" t="s">
        <v>231</v>
      </c>
      <c r="B22" s="5">
        <v>34.799999999999997</v>
      </c>
      <c r="C22" s="5"/>
      <c r="D22" s="15" t="s">
        <v>1644</v>
      </c>
      <c r="E22" s="26" t="str">
        <f t="shared" si="1"/>
        <v>Zeeland;34,8;</v>
      </c>
    </row>
    <row r="23" spans="1:5" ht="14.5" x14ac:dyDescent="0.35">
      <c r="A23" t="s">
        <v>1815</v>
      </c>
      <c r="B23" s="5">
        <v>33.299999999999997</v>
      </c>
      <c r="C23" s="5"/>
      <c r="D23" s="15" t="s">
        <v>1644</v>
      </c>
      <c r="E23" s="26" t="str">
        <f t="shared" si="1"/>
        <v>Drenthe;33,3;</v>
      </c>
    </row>
    <row r="24" spans="1:5" ht="14.5" x14ac:dyDescent="0.35">
      <c r="A24" t="s">
        <v>1816</v>
      </c>
      <c r="B24" s="5">
        <v>32.6</v>
      </c>
      <c r="C24" s="5"/>
      <c r="D24" s="15" t="s">
        <v>1644</v>
      </c>
      <c r="E24" s="26" t="str">
        <f t="shared" si="1"/>
        <v>Noord-Brabant;32,6;</v>
      </c>
    </row>
    <row r="25" spans="1:5" ht="14.5" x14ac:dyDescent="0.35">
      <c r="A25" t="s">
        <v>1817</v>
      </c>
      <c r="B25" s="5">
        <v>32.4</v>
      </c>
      <c r="C25" s="5"/>
      <c r="D25" s="15" t="s">
        <v>1644</v>
      </c>
      <c r="E25" s="26" t="str">
        <f t="shared" si="1"/>
        <v>Gelderland;32,4;</v>
      </c>
    </row>
    <row r="26" spans="1:5" ht="14.5" x14ac:dyDescent="0.35">
      <c r="A26" t="s">
        <v>1818</v>
      </c>
      <c r="B26" s="5">
        <v>31</v>
      </c>
      <c r="C26" s="5"/>
      <c r="D26" s="15" t="s">
        <v>1644</v>
      </c>
      <c r="E26" s="26" t="str">
        <f t="shared" si="1"/>
        <v>Friesland;31;</v>
      </c>
    </row>
    <row r="27" spans="1:5" ht="14.5" x14ac:dyDescent="0.35">
      <c r="A27" t="s">
        <v>1819</v>
      </c>
      <c r="B27" s="5">
        <v>28.7</v>
      </c>
      <c r="C27" s="5"/>
      <c r="D27" s="15" t="s">
        <v>1644</v>
      </c>
      <c r="E27" s="26" t="str">
        <f t="shared" si="1"/>
        <v>Zuid-Holland;28,7;</v>
      </c>
    </row>
    <row r="28" spans="1:5" ht="14.5" x14ac:dyDescent="0.35">
      <c r="A28" t="s">
        <v>1820</v>
      </c>
      <c r="B28" s="5">
        <v>28</v>
      </c>
      <c r="C28" s="5"/>
      <c r="D28" s="15" t="s">
        <v>1644</v>
      </c>
      <c r="E28" s="26" t="str">
        <f t="shared" si="1"/>
        <v>Limburg;28;</v>
      </c>
    </row>
    <row r="29" spans="1:5" ht="14.5" x14ac:dyDescent="0.35">
      <c r="A29" t="s">
        <v>1821</v>
      </c>
      <c r="B29" s="5">
        <v>25.6</v>
      </c>
      <c r="C29" s="5"/>
      <c r="D29" s="15" t="s">
        <v>1644</v>
      </c>
      <c r="E29" s="26" t="str">
        <f t="shared" si="1"/>
        <v>Utrecht;25,6;</v>
      </c>
    </row>
    <row r="30" spans="1:5" ht="14.5" x14ac:dyDescent="0.35">
      <c r="A30" t="s">
        <v>1822</v>
      </c>
      <c r="B30" s="5">
        <v>24.5</v>
      </c>
      <c r="C30" s="5"/>
      <c r="D30" s="15" t="s">
        <v>1644</v>
      </c>
      <c r="E30" s="26" t="str">
        <f t="shared" si="1"/>
        <v>Noord-Holland;24,5;</v>
      </c>
    </row>
    <row r="31" spans="1:5" ht="14.5" x14ac:dyDescent="0.35">
      <c r="A31" t="s">
        <v>1823</v>
      </c>
      <c r="B31" s="5">
        <v>24.4</v>
      </c>
      <c r="C31" s="5"/>
      <c r="D31" s="15" t="s">
        <v>1644</v>
      </c>
      <c r="E31" s="26" t="str">
        <f t="shared" si="1"/>
        <v>Overijssel;24,4;</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workbookViewId="0">
      <selection activeCell="A3" sqref="A3:H18"/>
    </sheetView>
  </sheetViews>
  <sheetFormatPr defaultRowHeight="12.5" x14ac:dyDescent="0.25"/>
  <sheetData>
    <row r="3" spans="1:8" x14ac:dyDescent="0.25">
      <c r="A3" t="s">
        <v>28</v>
      </c>
    </row>
    <row r="4" spans="1:8" x14ac:dyDescent="0.25">
      <c r="A4" t="s">
        <v>39</v>
      </c>
      <c r="B4" t="s">
        <v>40</v>
      </c>
      <c r="C4" t="s">
        <v>1824</v>
      </c>
      <c r="D4" t="s">
        <v>1824</v>
      </c>
      <c r="E4" t="s">
        <v>1824</v>
      </c>
      <c r="F4" t="s">
        <v>1824</v>
      </c>
      <c r="G4" t="s">
        <v>1824</v>
      </c>
      <c r="H4" t="s">
        <v>1824</v>
      </c>
    </row>
    <row r="5" spans="1:8" x14ac:dyDescent="0.25">
      <c r="C5">
        <v>2020</v>
      </c>
      <c r="D5">
        <v>2019</v>
      </c>
      <c r="E5">
        <v>2018</v>
      </c>
      <c r="F5">
        <v>2017</v>
      </c>
      <c r="G5">
        <v>2016</v>
      </c>
      <c r="H5">
        <v>2015</v>
      </c>
    </row>
    <row r="6" spans="1:8" x14ac:dyDescent="0.25">
      <c r="B6" t="s">
        <v>229</v>
      </c>
      <c r="C6">
        <v>11810</v>
      </c>
      <c r="D6">
        <v>11190</v>
      </c>
      <c r="E6">
        <v>10570</v>
      </c>
      <c r="F6">
        <v>10100</v>
      </c>
      <c r="G6">
        <v>9675</v>
      </c>
      <c r="H6">
        <v>9105</v>
      </c>
    </row>
    <row r="7" spans="1:8" x14ac:dyDescent="0.25">
      <c r="A7" t="s">
        <v>28</v>
      </c>
      <c r="B7" t="s">
        <v>42</v>
      </c>
      <c r="C7">
        <v>440</v>
      </c>
      <c r="D7">
        <v>420</v>
      </c>
      <c r="E7">
        <v>400</v>
      </c>
      <c r="F7">
        <v>375</v>
      </c>
      <c r="G7">
        <v>365</v>
      </c>
      <c r="H7">
        <v>330</v>
      </c>
    </row>
    <row r="8" spans="1:8" x14ac:dyDescent="0.25">
      <c r="A8" t="s">
        <v>28</v>
      </c>
      <c r="B8" t="s">
        <v>44</v>
      </c>
      <c r="C8">
        <v>265</v>
      </c>
      <c r="D8">
        <v>255</v>
      </c>
      <c r="E8">
        <v>245</v>
      </c>
      <c r="F8">
        <v>220</v>
      </c>
      <c r="G8">
        <v>215</v>
      </c>
      <c r="H8">
        <v>195</v>
      </c>
    </row>
    <row r="9" spans="1:8" x14ac:dyDescent="0.25">
      <c r="A9" t="s">
        <v>28</v>
      </c>
      <c r="B9" t="s">
        <v>41</v>
      </c>
      <c r="C9">
        <v>465</v>
      </c>
      <c r="D9">
        <v>445</v>
      </c>
      <c r="E9">
        <v>430</v>
      </c>
      <c r="F9">
        <v>410</v>
      </c>
      <c r="G9">
        <v>390</v>
      </c>
      <c r="H9">
        <v>355</v>
      </c>
    </row>
    <row r="10" spans="1:8" x14ac:dyDescent="0.25">
      <c r="A10" t="s">
        <v>28</v>
      </c>
      <c r="B10" t="s">
        <v>45</v>
      </c>
      <c r="C10">
        <v>1960</v>
      </c>
      <c r="D10">
        <v>1820</v>
      </c>
      <c r="E10">
        <v>1725</v>
      </c>
      <c r="F10">
        <v>1640</v>
      </c>
      <c r="G10">
        <v>1565</v>
      </c>
      <c r="H10">
        <v>1480</v>
      </c>
    </row>
    <row r="11" spans="1:8" x14ac:dyDescent="0.25">
      <c r="A11" t="s">
        <v>28</v>
      </c>
      <c r="B11" t="s">
        <v>82</v>
      </c>
      <c r="C11">
        <v>385</v>
      </c>
      <c r="D11">
        <v>355</v>
      </c>
      <c r="E11">
        <v>330</v>
      </c>
      <c r="F11">
        <v>310</v>
      </c>
      <c r="G11">
        <v>285</v>
      </c>
      <c r="H11">
        <v>260</v>
      </c>
    </row>
    <row r="12" spans="1:8" x14ac:dyDescent="0.25">
      <c r="A12" t="s">
        <v>28</v>
      </c>
      <c r="B12" t="s">
        <v>51</v>
      </c>
      <c r="C12">
        <v>685</v>
      </c>
      <c r="D12">
        <v>640</v>
      </c>
      <c r="E12">
        <v>610</v>
      </c>
      <c r="F12">
        <v>585</v>
      </c>
      <c r="G12">
        <v>565</v>
      </c>
      <c r="H12">
        <v>535</v>
      </c>
    </row>
    <row r="13" spans="1:8" x14ac:dyDescent="0.25">
      <c r="A13" t="s">
        <v>28</v>
      </c>
      <c r="B13" t="s">
        <v>50</v>
      </c>
      <c r="C13">
        <v>1790</v>
      </c>
      <c r="D13">
        <v>1695</v>
      </c>
      <c r="E13">
        <v>1585</v>
      </c>
      <c r="F13">
        <v>1515</v>
      </c>
      <c r="G13">
        <v>1445</v>
      </c>
      <c r="H13">
        <v>1350</v>
      </c>
    </row>
    <row r="14" spans="1:8" x14ac:dyDescent="0.25">
      <c r="A14" t="s">
        <v>28</v>
      </c>
      <c r="B14" t="s">
        <v>47</v>
      </c>
      <c r="C14">
        <v>1550</v>
      </c>
      <c r="D14">
        <v>1495</v>
      </c>
      <c r="E14">
        <v>1410</v>
      </c>
      <c r="F14">
        <v>1365</v>
      </c>
      <c r="G14">
        <v>1300</v>
      </c>
      <c r="H14">
        <v>1245</v>
      </c>
    </row>
    <row r="15" spans="1:8" x14ac:dyDescent="0.25">
      <c r="A15" t="s">
        <v>28</v>
      </c>
      <c r="B15" t="s">
        <v>43</v>
      </c>
      <c r="C15">
        <v>740</v>
      </c>
      <c r="D15">
        <v>705</v>
      </c>
      <c r="E15">
        <v>690</v>
      </c>
      <c r="F15">
        <v>655</v>
      </c>
      <c r="G15">
        <v>630</v>
      </c>
      <c r="H15">
        <v>595</v>
      </c>
    </row>
    <row r="16" spans="1:8" x14ac:dyDescent="0.25">
      <c r="A16" t="s">
        <v>28</v>
      </c>
      <c r="B16" t="s">
        <v>46</v>
      </c>
      <c r="C16">
        <v>1030</v>
      </c>
      <c r="D16">
        <v>985</v>
      </c>
      <c r="E16">
        <v>900</v>
      </c>
      <c r="F16">
        <v>875</v>
      </c>
      <c r="G16">
        <v>860</v>
      </c>
      <c r="H16">
        <v>820</v>
      </c>
    </row>
    <row r="17" spans="1:8" x14ac:dyDescent="0.25">
      <c r="A17" t="s">
        <v>28</v>
      </c>
      <c r="B17" t="s">
        <v>49</v>
      </c>
      <c r="C17">
        <v>310</v>
      </c>
      <c r="D17">
        <v>300</v>
      </c>
      <c r="E17">
        <v>265</v>
      </c>
      <c r="F17">
        <v>260</v>
      </c>
      <c r="G17">
        <v>240</v>
      </c>
      <c r="H17">
        <v>230</v>
      </c>
    </row>
    <row r="18" spans="1:8" x14ac:dyDescent="0.25">
      <c r="A18" t="s">
        <v>28</v>
      </c>
      <c r="B18" t="s">
        <v>48</v>
      </c>
      <c r="C18">
        <v>2200</v>
      </c>
      <c r="D18">
        <v>2075</v>
      </c>
      <c r="E18">
        <v>1975</v>
      </c>
      <c r="F18">
        <v>1890</v>
      </c>
      <c r="G18">
        <v>1820</v>
      </c>
      <c r="H18">
        <v>1710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workbookViewId="0">
      <selection sqref="A1:E6"/>
    </sheetView>
  </sheetViews>
  <sheetFormatPr defaultRowHeight="12.5" x14ac:dyDescent="0.25"/>
  <cols>
    <col min="1" max="1" width="14.26953125" customWidth="1"/>
    <col min="2" max="3" width="9" style="224" customWidth="1"/>
    <col min="4" max="4" width="9" customWidth="1"/>
    <col min="5" max="5" width="11.81640625" customWidth="1"/>
    <col min="6" max="10" width="9" customWidth="1"/>
    <col min="25" max="25" width="26.54296875" bestFit="1" customWidth="1"/>
    <col min="26" max="26" width="5" bestFit="1" customWidth="1"/>
    <col min="27" max="28" width="4.54296875" bestFit="1" customWidth="1"/>
    <col min="29" max="29" width="4.1796875" bestFit="1" customWidth="1"/>
    <col min="30" max="30" width="5" bestFit="1" customWidth="1"/>
    <col min="264" max="272" width="9" customWidth="1"/>
    <col min="520" max="528" width="9" customWidth="1"/>
    <col min="776" max="784" width="9" customWidth="1"/>
    <col min="1032" max="1040" width="9" customWidth="1"/>
    <col min="1288" max="1296" width="9" customWidth="1"/>
    <col min="1544" max="1552" width="9" customWidth="1"/>
    <col min="1800" max="1808" width="9" customWidth="1"/>
    <col min="2056" max="2064" width="9" customWidth="1"/>
    <col min="2312" max="2320" width="9" customWidth="1"/>
    <col min="2568" max="2576" width="9" customWidth="1"/>
    <col min="2824" max="2832" width="9" customWidth="1"/>
    <col min="3080" max="3088" width="9" customWidth="1"/>
    <col min="3336" max="3344" width="9" customWidth="1"/>
    <col min="3592" max="3600" width="9" customWidth="1"/>
    <col min="3848" max="3856" width="9" customWidth="1"/>
    <col min="4104" max="4112" width="9" customWidth="1"/>
    <col min="4360" max="4368" width="9" customWidth="1"/>
    <col min="4616" max="4624" width="9" customWidth="1"/>
    <col min="4872" max="4880" width="9" customWidth="1"/>
    <col min="5128" max="5136" width="9" customWidth="1"/>
    <col min="5384" max="5392" width="9" customWidth="1"/>
    <col min="5640" max="5648" width="9" customWidth="1"/>
    <col min="5896" max="5904" width="9" customWidth="1"/>
    <col min="6152" max="6160" width="9" customWidth="1"/>
    <col min="6408" max="6416" width="9" customWidth="1"/>
    <col min="6664" max="6672" width="9" customWidth="1"/>
    <col min="6920" max="6928" width="9" customWidth="1"/>
    <col min="7176" max="7184" width="9" customWidth="1"/>
    <col min="7432" max="7440" width="9" customWidth="1"/>
    <col min="7688" max="7696" width="9" customWidth="1"/>
    <col min="7944" max="7952" width="9" customWidth="1"/>
    <col min="8200" max="8208" width="9" customWidth="1"/>
    <col min="8456" max="8464" width="9" customWidth="1"/>
    <col min="8712" max="8720" width="9" customWidth="1"/>
    <col min="8968" max="8976" width="9" customWidth="1"/>
    <col min="9224" max="9232" width="9" customWidth="1"/>
    <col min="9480" max="9488" width="9" customWidth="1"/>
    <col min="9736" max="9744" width="9" customWidth="1"/>
    <col min="9992" max="10000" width="9" customWidth="1"/>
    <col min="10248" max="10256" width="9" customWidth="1"/>
    <col min="10504" max="10512" width="9" customWidth="1"/>
    <col min="10760" max="10768" width="9" customWidth="1"/>
    <col min="11016" max="11024" width="9" customWidth="1"/>
    <col min="11272" max="11280" width="9" customWidth="1"/>
    <col min="11528" max="11536" width="9" customWidth="1"/>
    <col min="11784" max="11792" width="9" customWidth="1"/>
    <col min="12040" max="12048" width="9" customWidth="1"/>
    <col min="12296" max="12304" width="9" customWidth="1"/>
    <col min="12552" max="12560" width="9" customWidth="1"/>
    <col min="12808" max="12816" width="9" customWidth="1"/>
    <col min="13064" max="13072" width="9" customWidth="1"/>
    <col min="13320" max="13328" width="9" customWidth="1"/>
    <col min="13576" max="13584" width="9" customWidth="1"/>
    <col min="13832" max="13840" width="9" customWidth="1"/>
    <col min="14088" max="14096" width="9" customWidth="1"/>
    <col min="14344" max="14352" width="9" customWidth="1"/>
    <col min="14600" max="14608" width="9" customWidth="1"/>
    <col min="14856" max="14864" width="9" customWidth="1"/>
    <col min="15112" max="15120" width="9" customWidth="1"/>
    <col min="15368" max="15376" width="9" customWidth="1"/>
    <col min="15624" max="15632" width="9" customWidth="1"/>
    <col min="15880" max="15888" width="9" customWidth="1"/>
    <col min="16136" max="16144" width="9" customWidth="1"/>
  </cols>
  <sheetData>
    <row r="1" spans="1:31" ht="14.5" x14ac:dyDescent="0.35">
      <c r="A1" s="6" t="s">
        <v>1655</v>
      </c>
      <c r="D1" s="15" t="s">
        <v>1644</v>
      </c>
      <c r="E1" s="26" t="str">
        <f t="shared" ref="E1:E6" si="0">A1&amp;D1&amp;B1&amp;D1&amp;C1</f>
        <v>Leden;;</v>
      </c>
      <c r="I1" t="s">
        <v>7</v>
      </c>
      <c r="O1" s="6" t="s">
        <v>191</v>
      </c>
    </row>
    <row r="2" spans="1:31" ht="14.5" x14ac:dyDescent="0.35">
      <c r="A2" s="6" t="s">
        <v>216</v>
      </c>
      <c r="C2" s="225">
        <v>4</v>
      </c>
      <c r="D2" s="15" t="s">
        <v>1644</v>
      </c>
      <c r="E2" s="26" t="str">
        <f t="shared" si="0"/>
        <v>Totaal leden VHG;;4</v>
      </c>
      <c r="K2" s="40"/>
      <c r="L2" s="38"/>
      <c r="M2" s="38"/>
      <c r="N2" s="38"/>
      <c r="O2" s="38"/>
      <c r="P2" s="38"/>
      <c r="R2" s="40"/>
      <c r="S2" s="40"/>
      <c r="T2" s="40"/>
      <c r="U2" s="40"/>
      <c r="V2" s="40"/>
      <c r="W2" s="40"/>
    </row>
    <row r="3" spans="1:31" ht="14.5" x14ac:dyDescent="0.35">
      <c r="A3" t="s">
        <v>1653</v>
      </c>
      <c r="B3" s="226">
        <v>10.8</v>
      </c>
      <c r="D3" s="15" t="s">
        <v>1644</v>
      </c>
      <c r="E3" s="26" t="str">
        <f t="shared" si="0"/>
        <v>VHG-Boomspecialisten;10,8;</v>
      </c>
      <c r="K3" s="38" t="s">
        <v>36</v>
      </c>
      <c r="L3" s="38" t="s">
        <v>35</v>
      </c>
      <c r="M3" s="42" t="s">
        <v>189</v>
      </c>
      <c r="N3" s="42" t="s">
        <v>188</v>
      </c>
      <c r="O3" s="42" t="s">
        <v>187</v>
      </c>
      <c r="P3" s="42" t="s">
        <v>190</v>
      </c>
      <c r="R3" s="38"/>
      <c r="S3" s="38"/>
      <c r="T3" s="42"/>
      <c r="U3" s="42"/>
      <c r="V3" s="42"/>
      <c r="W3" s="42"/>
      <c r="X3" s="42"/>
      <c r="Y3" s="35"/>
      <c r="Z3" s="35"/>
      <c r="AA3" s="35"/>
      <c r="AB3" s="35"/>
      <c r="AC3" s="35"/>
      <c r="AD3" s="35"/>
      <c r="AE3" s="35"/>
    </row>
    <row r="4" spans="1:31" ht="14.5" x14ac:dyDescent="0.35">
      <c r="A4" t="s">
        <v>1652</v>
      </c>
      <c r="B4" s="226">
        <v>2.6</v>
      </c>
      <c r="D4" s="15" t="s">
        <v>1644</v>
      </c>
      <c r="E4" s="26" t="str">
        <f t="shared" si="0"/>
        <v>VHG-Groenvoorzieners incl. dak- en gevelbegroeners;2,6;</v>
      </c>
      <c r="K4" s="40"/>
      <c r="L4" s="38" t="s">
        <v>216</v>
      </c>
      <c r="M4" s="50" t="s">
        <v>16</v>
      </c>
      <c r="N4" s="49" t="s">
        <v>275</v>
      </c>
      <c r="O4" s="48" t="s">
        <v>192</v>
      </c>
      <c r="P4" s="51" t="s">
        <v>193</v>
      </c>
      <c r="R4" s="40"/>
      <c r="S4" s="38"/>
      <c r="T4" s="42"/>
      <c r="U4" s="42"/>
      <c r="V4" s="42"/>
      <c r="W4" s="42"/>
      <c r="X4" s="42"/>
      <c r="Y4" s="81"/>
      <c r="Z4" s="82"/>
      <c r="AA4" s="82"/>
      <c r="AB4" s="83"/>
      <c r="AC4" s="84"/>
      <c r="AD4" s="84"/>
      <c r="AE4" s="35"/>
    </row>
    <row r="5" spans="1:31" ht="14.5" x14ac:dyDescent="0.35">
      <c r="A5" t="s">
        <v>1651</v>
      </c>
      <c r="B5" s="226">
        <v>5.9</v>
      </c>
      <c r="D5" s="15" t="s">
        <v>1644</v>
      </c>
      <c r="E5" s="26" t="str">
        <f t="shared" si="0"/>
        <v>VHG-Hoveniers;5,9;</v>
      </c>
      <c r="I5">
        <v>2018</v>
      </c>
      <c r="J5" t="s">
        <v>0</v>
      </c>
      <c r="K5" s="5">
        <v>13.5</v>
      </c>
      <c r="L5">
        <v>9.4</v>
      </c>
      <c r="M5">
        <v>9.1999999999999993</v>
      </c>
      <c r="N5">
        <v>10.5</v>
      </c>
      <c r="O5">
        <v>-7.7</v>
      </c>
      <c r="P5">
        <v>4</v>
      </c>
      <c r="R5" s="17"/>
      <c r="S5" s="38"/>
      <c r="T5" s="42"/>
      <c r="U5" s="42"/>
      <c r="V5" s="42"/>
      <c r="W5" s="42"/>
      <c r="X5" s="42"/>
      <c r="Y5" s="35"/>
      <c r="Z5" s="52"/>
      <c r="AA5" s="52"/>
      <c r="AB5" s="52"/>
      <c r="AC5" s="52"/>
      <c r="AD5" s="52"/>
      <c r="AE5" s="35"/>
    </row>
    <row r="6" spans="1:31" ht="14.5" x14ac:dyDescent="0.35">
      <c r="A6" t="s">
        <v>1805</v>
      </c>
      <c r="B6" s="226">
        <v>-3</v>
      </c>
      <c r="D6" s="15" t="s">
        <v>1644</v>
      </c>
      <c r="E6" s="26" t="str">
        <f t="shared" si="0"/>
        <v>VHG-Interieur- beplanters;-3;</v>
      </c>
      <c r="J6" t="s">
        <v>1</v>
      </c>
      <c r="K6" s="5">
        <v>12.6</v>
      </c>
      <c r="L6" s="5">
        <v>8.9</v>
      </c>
      <c r="M6">
        <v>11.3</v>
      </c>
      <c r="N6">
        <v>6.8</v>
      </c>
      <c r="O6">
        <v>13.9</v>
      </c>
      <c r="P6">
        <v>10.4</v>
      </c>
      <c r="R6" s="17"/>
      <c r="S6" s="38"/>
      <c r="T6" s="42"/>
      <c r="U6" s="42"/>
      <c r="V6" s="42"/>
      <c r="W6" s="42"/>
      <c r="X6" s="42"/>
      <c r="Y6" s="43"/>
      <c r="Z6" s="53"/>
      <c r="AA6" s="53"/>
      <c r="AB6" s="53"/>
      <c r="AC6" s="53"/>
      <c r="AD6" s="53"/>
      <c r="AE6" s="35"/>
    </row>
    <row r="7" spans="1:31" x14ac:dyDescent="0.25">
      <c r="J7" t="s">
        <v>2</v>
      </c>
      <c r="K7">
        <v>14.7</v>
      </c>
      <c r="L7">
        <v>13.1</v>
      </c>
      <c r="M7">
        <v>13.1</v>
      </c>
      <c r="N7">
        <v>12.9</v>
      </c>
      <c r="O7">
        <v>26.3</v>
      </c>
      <c r="P7">
        <v>4</v>
      </c>
      <c r="R7" s="17"/>
      <c r="S7" s="41"/>
      <c r="T7" s="41"/>
      <c r="U7" s="41"/>
      <c r="V7" s="41"/>
      <c r="W7" s="41"/>
      <c r="X7" s="41"/>
      <c r="Y7" s="35"/>
      <c r="Z7" s="35"/>
      <c r="AA7" s="35"/>
      <c r="AB7" s="35"/>
      <c r="AC7" s="35"/>
      <c r="AD7" s="53"/>
      <c r="AE7" s="35"/>
    </row>
    <row r="8" spans="1:31" x14ac:dyDescent="0.25">
      <c r="J8" t="s">
        <v>3</v>
      </c>
      <c r="L8">
        <v>7.8</v>
      </c>
      <c r="M8">
        <v>13.3</v>
      </c>
      <c r="N8">
        <v>3.8</v>
      </c>
      <c r="O8">
        <v>5.9</v>
      </c>
      <c r="P8">
        <v>3.4</v>
      </c>
      <c r="R8" s="17"/>
      <c r="S8" s="41"/>
      <c r="T8" s="41"/>
      <c r="U8" s="41"/>
      <c r="V8" s="41"/>
      <c r="W8" s="41"/>
      <c r="X8" s="41"/>
      <c r="Y8" s="43"/>
      <c r="Z8" s="53"/>
      <c r="AA8" s="53"/>
      <c r="AB8" s="53"/>
      <c r="AC8" s="53"/>
      <c r="AD8" s="53"/>
      <c r="AE8" s="35"/>
    </row>
    <row r="9" spans="1:31" x14ac:dyDescent="0.25">
      <c r="R9" s="17"/>
      <c r="S9" s="41"/>
      <c r="T9" s="41"/>
      <c r="U9" s="41"/>
      <c r="V9" s="41"/>
      <c r="W9" s="41"/>
      <c r="X9" s="41"/>
      <c r="Y9" s="43"/>
      <c r="Z9" s="53"/>
      <c r="AA9" s="53"/>
      <c r="AB9" s="53"/>
      <c r="AC9" s="53"/>
      <c r="AD9" s="53"/>
      <c r="AE9" s="35"/>
    </row>
    <row r="10" spans="1:31" x14ac:dyDescent="0.25">
      <c r="R10" s="17"/>
      <c r="S10" s="41"/>
      <c r="T10" s="41"/>
      <c r="U10" s="41"/>
      <c r="V10" s="41"/>
      <c r="W10" s="41"/>
      <c r="X10" s="41"/>
      <c r="Y10" s="43"/>
      <c r="Z10" s="53"/>
      <c r="AA10" s="53"/>
      <c r="AB10" s="53"/>
      <c r="AC10" s="53"/>
      <c r="AD10" s="53"/>
      <c r="AE10" s="35"/>
    </row>
    <row r="11" spans="1:31" x14ac:dyDescent="0.25">
      <c r="R11" s="17"/>
      <c r="S11" s="41"/>
      <c r="T11" s="41"/>
      <c r="U11" s="41"/>
      <c r="V11" s="41"/>
      <c r="W11" s="41"/>
      <c r="X11" s="41"/>
      <c r="Y11" s="43"/>
      <c r="Z11" s="53"/>
      <c r="AA11" s="53"/>
      <c r="AB11" s="53"/>
      <c r="AC11" s="53"/>
      <c r="AD11" s="53"/>
      <c r="AE11" s="35"/>
    </row>
    <row r="12" spans="1:31" x14ac:dyDescent="0.25">
      <c r="R12" s="17"/>
      <c r="S12" s="41"/>
      <c r="T12" s="41"/>
      <c r="U12" s="41"/>
      <c r="V12" s="41"/>
      <c r="W12" s="41"/>
      <c r="X12" s="41"/>
      <c r="Y12" s="35"/>
      <c r="Z12" s="35"/>
      <c r="AA12" s="35"/>
      <c r="AB12" s="35"/>
      <c r="AC12" s="35"/>
      <c r="AD12" s="35"/>
      <c r="AE12" s="35"/>
    </row>
    <row r="13" spans="1:31" ht="13" x14ac:dyDescent="0.25">
      <c r="B13" s="223"/>
      <c r="R13" s="17"/>
      <c r="S13" s="41"/>
      <c r="T13" s="41"/>
      <c r="U13" s="41"/>
      <c r="V13" s="41"/>
      <c r="W13" s="41"/>
      <c r="X13" s="41"/>
    </row>
    <row r="14" spans="1:31" x14ac:dyDescent="0.25">
      <c r="R14" s="17"/>
      <c r="S14" s="41"/>
      <c r="T14" s="41"/>
      <c r="U14" s="41"/>
      <c r="V14" s="41"/>
      <c r="W14" s="41"/>
      <c r="X14" s="41"/>
    </row>
    <row r="15" spans="1:31" x14ac:dyDescent="0.25">
      <c r="Q15" s="17"/>
      <c r="R15" s="41"/>
      <c r="S15" s="41"/>
      <c r="T15" s="41"/>
      <c r="U15" s="41"/>
      <c r="V15" s="41"/>
      <c r="W15" s="41"/>
    </row>
    <row r="16" spans="1:31" x14ac:dyDescent="0.25">
      <c r="Q16" s="17"/>
      <c r="R16" s="41"/>
      <c r="S16" s="41"/>
      <c r="T16" s="41"/>
      <c r="U16" s="41"/>
      <c r="V16" s="41"/>
      <c r="W16" s="41"/>
    </row>
    <row r="17" spans="2:23" x14ac:dyDescent="0.25">
      <c r="Q17" s="17"/>
      <c r="R17" s="41"/>
      <c r="S17" s="41"/>
      <c r="T17" s="41"/>
      <c r="U17" s="41"/>
      <c r="V17" s="41"/>
      <c r="W17" s="41"/>
    </row>
    <row r="18" spans="2:23" x14ac:dyDescent="0.25">
      <c r="Q18" s="17"/>
      <c r="R18" s="41"/>
      <c r="S18" s="41"/>
      <c r="T18" s="41"/>
      <c r="U18" s="41"/>
      <c r="V18" s="41"/>
      <c r="W18" s="41"/>
    </row>
    <row r="19" spans="2:23" x14ac:dyDescent="0.25">
      <c r="Q19" s="17"/>
      <c r="R19" s="41"/>
      <c r="S19" s="41"/>
      <c r="T19" s="41"/>
      <c r="U19" s="41"/>
      <c r="V19" s="41"/>
      <c r="W19" s="41"/>
    </row>
    <row r="20" spans="2:23" x14ac:dyDescent="0.25">
      <c r="E20" s="5"/>
      <c r="Q20" s="17"/>
      <c r="R20" s="41"/>
      <c r="S20" s="41"/>
      <c r="T20" s="41"/>
      <c r="U20" s="41"/>
      <c r="V20" s="41"/>
      <c r="W20" s="41"/>
    </row>
    <row r="21" spans="2:23" x14ac:dyDescent="0.25">
      <c r="C21" s="227"/>
      <c r="D21" s="17"/>
      <c r="R21" s="17"/>
      <c r="S21" s="85"/>
      <c r="T21" s="40"/>
      <c r="U21" s="86"/>
      <c r="V21" s="40"/>
      <c r="W21" s="40"/>
    </row>
    <row r="22" spans="2:23" x14ac:dyDescent="0.25">
      <c r="C22" s="228"/>
    </row>
    <row r="23" spans="2:23" x14ac:dyDescent="0.25">
      <c r="C23" s="228"/>
    </row>
    <row r="24" spans="2:23" ht="13" x14ac:dyDescent="0.3">
      <c r="C24" s="228"/>
      <c r="E24" s="92"/>
    </row>
    <row r="25" spans="2:23" ht="13" x14ac:dyDescent="0.3">
      <c r="C25" s="228"/>
      <c r="E25" s="92"/>
    </row>
    <row r="26" spans="2:23" ht="13" x14ac:dyDescent="0.3">
      <c r="B26" s="227"/>
      <c r="C26" s="228"/>
      <c r="E26" s="92"/>
    </row>
    <row r="27" spans="2:23" ht="13" x14ac:dyDescent="0.3">
      <c r="E27" s="92"/>
    </row>
    <row r="29" spans="2:23" ht="13" x14ac:dyDescent="0.3">
      <c r="E29" s="92"/>
    </row>
    <row r="39" spans="2:2" x14ac:dyDescent="0.25">
      <c r="B39" s="229"/>
    </row>
    <row r="43" spans="2:2" x14ac:dyDescent="0.25">
      <c r="B43" s="229"/>
    </row>
  </sheetData>
  <sortState ref="A3:E6">
    <sortCondition descending="1" ref="B3:B6"/>
  </sortState>
  <pageMargins left="0.59055118110236227" right="0.59055118110236227" top="0.59055118110236227" bottom="0.59055118110236227" header="0.51181102362204722" footer="0.51181102362204722"/>
  <pageSetup paperSize="9" orientation="portrait" r:id="rId1"/>
  <headerFooter alignWithMargins="0">
    <oddFooter>&amp;CVoeding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A75"/>
  <sheetViews>
    <sheetView topLeftCell="H1" workbookViewId="0">
      <pane xSplit="2" ySplit="4" topLeftCell="J32" activePane="bottomRight" state="frozen"/>
      <selection activeCell="H1" sqref="H1"/>
      <selection pane="topRight" activeCell="J1" sqref="J1"/>
      <selection pane="bottomLeft" activeCell="H5" sqref="H5"/>
      <selection pane="bottomRight" activeCell="K44" sqref="K44"/>
    </sheetView>
  </sheetViews>
  <sheetFormatPr defaultRowHeight="12.5" x14ac:dyDescent="0.25"/>
  <sheetData>
    <row r="1" spans="2:27" x14ac:dyDescent="0.25">
      <c r="H1" t="s">
        <v>144</v>
      </c>
      <c r="J1" s="42" t="s">
        <v>189</v>
      </c>
      <c r="K1" s="42" t="s">
        <v>188</v>
      </c>
      <c r="L1" s="42" t="s">
        <v>187</v>
      </c>
      <c r="M1" s="42" t="s">
        <v>190</v>
      </c>
      <c r="N1" s="35"/>
    </row>
    <row r="2" spans="2:27" x14ac:dyDescent="0.25">
      <c r="J2" s="43" t="s">
        <v>16</v>
      </c>
      <c r="K2" s="43" t="s">
        <v>194</v>
      </c>
      <c r="L2" s="43" t="s">
        <v>192</v>
      </c>
      <c r="M2" s="43" t="s">
        <v>193</v>
      </c>
      <c r="N2" s="35"/>
    </row>
    <row r="3" spans="2:27" ht="13" x14ac:dyDescent="0.3">
      <c r="B3" s="3" t="s">
        <v>220</v>
      </c>
      <c r="J3" s="42"/>
      <c r="K3" s="42" t="s">
        <v>34</v>
      </c>
      <c r="L3" s="42" t="s">
        <v>34</v>
      </c>
      <c r="M3" s="42"/>
      <c r="N3" s="35"/>
      <c r="O3" s="40"/>
      <c r="V3" s="38" t="s">
        <v>1644</v>
      </c>
    </row>
    <row r="4" spans="2:27" ht="14.5" x14ac:dyDescent="0.35">
      <c r="J4" t="s">
        <v>1651</v>
      </c>
      <c r="K4" t="s">
        <v>1652</v>
      </c>
      <c r="L4" t="s">
        <v>1653</v>
      </c>
      <c r="M4" t="s">
        <v>1654</v>
      </c>
      <c r="O4" s="38"/>
      <c r="Q4" s="6"/>
      <c r="R4" t="s">
        <v>1651</v>
      </c>
      <c r="S4" t="s">
        <v>1652</v>
      </c>
      <c r="T4" t="s">
        <v>1653</v>
      </c>
      <c r="U4" t="s">
        <v>1654</v>
      </c>
      <c r="W4" s="26" t="str">
        <f>Q3&amp;V3&amp;R4&amp;V3&amp;S4&amp;V3&amp;T4&amp;V3&amp;U4</f>
        <v>;VHG-Hoveniers;VHG-Groenvoorzieners incl. dak- en gevelbegroeners;VHG-Boomspecialisten;VHG-Interieurbeplanters</v>
      </c>
      <c r="X4" s="43"/>
      <c r="Y4" s="43"/>
      <c r="Z4" s="43"/>
      <c r="AA4" s="43"/>
    </row>
    <row r="5" spans="2:27" ht="14.5" x14ac:dyDescent="0.35">
      <c r="H5">
        <v>2010</v>
      </c>
      <c r="I5" t="s">
        <v>0</v>
      </c>
      <c r="J5" s="70">
        <v>56.6</v>
      </c>
      <c r="K5" s="70">
        <v>60.7</v>
      </c>
      <c r="L5" s="70">
        <v>68.3</v>
      </c>
      <c r="M5" s="70">
        <v>83.7</v>
      </c>
      <c r="O5" s="40"/>
      <c r="P5" s="21">
        <v>2015</v>
      </c>
      <c r="Q5" s="6" t="s">
        <v>109</v>
      </c>
      <c r="R5" s="41">
        <f>+J26</f>
        <v>121.8</v>
      </c>
      <c r="S5" s="41">
        <f t="shared" ref="S5:U5" si="0">+K26</f>
        <v>93.9</v>
      </c>
      <c r="T5" s="41">
        <f t="shared" si="0"/>
        <v>83.4</v>
      </c>
      <c r="U5" s="41">
        <f t="shared" si="0"/>
        <v>88.7</v>
      </c>
      <c r="V5" s="44" t="s">
        <v>1644</v>
      </c>
      <c r="W5" s="26" t="str">
        <f>Q5&amp;V5&amp;R5&amp;V5&amp;S5&amp;V5&amp;T5&amp;V5&amp;U5</f>
        <v>2015 2e kwartaal;121,8;93,9;83,4;88,7</v>
      </c>
      <c r="X5" s="44"/>
      <c r="Y5" s="44"/>
      <c r="Z5" s="44"/>
      <c r="AA5" s="45"/>
    </row>
    <row r="6" spans="2:27" ht="14.5" x14ac:dyDescent="0.35">
      <c r="I6" t="s">
        <v>1</v>
      </c>
      <c r="J6" s="70">
        <v>113.6</v>
      </c>
      <c r="K6" s="70">
        <v>95.6</v>
      </c>
      <c r="L6" s="70">
        <v>86</v>
      </c>
      <c r="M6" s="70">
        <v>129.19999999999999</v>
      </c>
      <c r="O6" s="17"/>
      <c r="P6" s="80">
        <v>2016</v>
      </c>
      <c r="Q6" s="6" t="s">
        <v>303</v>
      </c>
      <c r="R6" s="41">
        <f>+J30</f>
        <v>116.2</v>
      </c>
      <c r="S6" s="41">
        <f t="shared" ref="S6:U6" si="1">+K30</f>
        <v>99.5</v>
      </c>
      <c r="T6" s="41">
        <f t="shared" si="1"/>
        <v>95.3</v>
      </c>
      <c r="U6" s="41">
        <f t="shared" si="1"/>
        <v>98.9</v>
      </c>
      <c r="V6" s="44" t="s">
        <v>1644</v>
      </c>
      <c r="W6" s="26" t="str">
        <f>Q6&amp;V6&amp;R6&amp;V6&amp;S6&amp;V6&amp;T6&amp;V6&amp;U6</f>
        <v>2016 2e kwartaal;116,2;99,5;95,3;98,9</v>
      </c>
      <c r="X6" s="44"/>
      <c r="Y6" s="44"/>
      <c r="Z6" s="44"/>
      <c r="AA6" s="45"/>
    </row>
    <row r="7" spans="2:27" ht="14.5" x14ac:dyDescent="0.35">
      <c r="I7" t="s">
        <v>2</v>
      </c>
      <c r="J7" s="70">
        <v>96.9</v>
      </c>
      <c r="K7" s="70">
        <v>91.2</v>
      </c>
      <c r="L7" s="70">
        <v>71.7</v>
      </c>
      <c r="M7" s="70">
        <v>123.7</v>
      </c>
      <c r="O7" s="17"/>
      <c r="P7" s="80">
        <v>2017</v>
      </c>
      <c r="Q7" s="6" t="s">
        <v>596</v>
      </c>
      <c r="R7" s="5">
        <f>+J34</f>
        <v>129.4</v>
      </c>
      <c r="S7" s="5">
        <f t="shared" ref="S7:U7" si="2">+K34</f>
        <v>117.6</v>
      </c>
      <c r="T7" s="5">
        <f t="shared" si="2"/>
        <v>101.2</v>
      </c>
      <c r="U7" s="5">
        <f t="shared" si="2"/>
        <v>104.2</v>
      </c>
      <c r="V7" s="44" t="s">
        <v>1644</v>
      </c>
      <c r="W7" s="26" t="str">
        <f t="shared" ref="W7:W10" si="3">Q7&amp;V7&amp;R7&amp;V7&amp;S7&amp;V7&amp;T7&amp;V7&amp;U7</f>
        <v>2017 2e kwartaal;129,4;117,6;101,2;104,2</v>
      </c>
      <c r="X7" s="44"/>
      <c r="Y7" s="44"/>
      <c r="Z7" s="44"/>
      <c r="AA7" s="45"/>
    </row>
    <row r="8" spans="2:27" ht="14.5" x14ac:dyDescent="0.35">
      <c r="I8" t="s">
        <v>3</v>
      </c>
      <c r="J8" s="70">
        <v>120.4</v>
      </c>
      <c r="K8" s="70">
        <v>123</v>
      </c>
      <c r="L8" s="70">
        <v>123.9</v>
      </c>
      <c r="M8" s="70">
        <v>150.9</v>
      </c>
      <c r="O8" s="17"/>
      <c r="P8">
        <v>2018</v>
      </c>
      <c r="Q8" s="6" t="s">
        <v>998</v>
      </c>
      <c r="R8" s="5">
        <f>+J38</f>
        <v>143.9</v>
      </c>
      <c r="S8" s="5">
        <f t="shared" ref="S8:U8" si="4">+K38</f>
        <v>125.1</v>
      </c>
      <c r="T8" s="5">
        <f t="shared" si="4"/>
        <v>114.8</v>
      </c>
      <c r="U8" s="5">
        <f t="shared" si="4"/>
        <v>114.4</v>
      </c>
      <c r="V8" s="44" t="s">
        <v>1644</v>
      </c>
      <c r="W8" s="26" t="str">
        <f t="shared" si="3"/>
        <v>2018 2e kwartaal;143,9;125,1;114,8;114,4</v>
      </c>
      <c r="X8" s="44"/>
      <c r="Y8" s="44"/>
      <c r="Z8" s="44"/>
      <c r="AA8" s="45"/>
    </row>
    <row r="9" spans="2:27" ht="14.5" x14ac:dyDescent="0.35">
      <c r="H9">
        <v>2011</v>
      </c>
      <c r="I9" t="s">
        <v>0</v>
      </c>
      <c r="J9" s="41">
        <v>68.900000000000006</v>
      </c>
      <c r="K9" s="41">
        <v>66.8</v>
      </c>
      <c r="L9" s="41">
        <v>68.3</v>
      </c>
      <c r="M9" s="17">
        <v>99.6</v>
      </c>
      <c r="O9" s="17"/>
      <c r="P9" s="21">
        <v>2019</v>
      </c>
      <c r="Q9" s="6" t="s">
        <v>1668</v>
      </c>
      <c r="R9">
        <f>+J42</f>
        <v>157.69999999999999</v>
      </c>
      <c r="S9">
        <f t="shared" ref="S9:U9" si="5">+K42</f>
        <v>134.9</v>
      </c>
      <c r="T9">
        <f t="shared" si="5"/>
        <v>108.2</v>
      </c>
      <c r="U9">
        <f t="shared" si="5"/>
        <v>125.8</v>
      </c>
      <c r="V9" s="44" t="s">
        <v>1644</v>
      </c>
      <c r="W9" s="26" t="str">
        <f t="shared" si="3"/>
        <v>2019 2e kwartaal;157,7;134,9;108,2;125,8</v>
      </c>
      <c r="X9" s="44"/>
      <c r="Y9" s="44"/>
      <c r="Z9" s="44"/>
      <c r="AA9" s="45"/>
    </row>
    <row r="10" spans="2:27" ht="14.5" x14ac:dyDescent="0.35">
      <c r="I10" t="s">
        <v>1</v>
      </c>
      <c r="J10" s="41">
        <v>114</v>
      </c>
      <c r="K10" s="41">
        <v>100.7</v>
      </c>
      <c r="L10" s="41">
        <v>83.1</v>
      </c>
      <c r="M10" s="17">
        <v>134.4</v>
      </c>
      <c r="O10" s="17"/>
      <c r="P10" s="21">
        <v>2020</v>
      </c>
      <c r="Q10" s="6" t="s">
        <v>1758</v>
      </c>
      <c r="R10" s="201">
        <f>+J46</f>
        <v>167</v>
      </c>
      <c r="S10" s="201">
        <f t="shared" ref="S10:U10" si="6">+K46</f>
        <v>138.4</v>
      </c>
      <c r="T10" s="201">
        <f t="shared" si="6"/>
        <v>119.9</v>
      </c>
      <c r="U10" s="201">
        <f t="shared" si="6"/>
        <v>122</v>
      </c>
      <c r="V10" s="44" t="s">
        <v>1644</v>
      </c>
      <c r="W10" s="26" t="str">
        <f t="shared" si="3"/>
        <v>2020 2e kwartaal;167;138,4;119,9;122</v>
      </c>
      <c r="X10" s="44"/>
      <c r="Y10" s="44"/>
      <c r="Z10" s="44"/>
      <c r="AA10" s="45"/>
    </row>
    <row r="11" spans="2:27" x14ac:dyDescent="0.25">
      <c r="I11" t="s">
        <v>2</v>
      </c>
      <c r="J11" s="41">
        <v>91.1</v>
      </c>
      <c r="K11" s="41">
        <v>93.7</v>
      </c>
      <c r="L11" s="41">
        <v>68.7</v>
      </c>
      <c r="M11" s="17">
        <v>113.7</v>
      </c>
      <c r="O11" s="17"/>
      <c r="R11" s="77">
        <f>R10/R5-1</f>
        <v>0.37110016420361247</v>
      </c>
      <c r="S11" s="77">
        <f>S10/S5-1</f>
        <v>0.47390841320553778</v>
      </c>
      <c r="T11" s="77">
        <f>T10/T5-1</f>
        <v>0.4376498800959232</v>
      </c>
      <c r="U11" s="77">
        <f>U10/U5-1</f>
        <v>0.37542277339346097</v>
      </c>
      <c r="X11" s="44"/>
      <c r="Y11" s="44"/>
      <c r="Z11" s="44"/>
      <c r="AA11" s="45"/>
    </row>
    <row r="12" spans="2:27" x14ac:dyDescent="0.25">
      <c r="I12" t="s">
        <v>3</v>
      </c>
      <c r="J12" s="41">
        <v>121.9</v>
      </c>
      <c r="K12" s="41">
        <v>134</v>
      </c>
      <c r="L12" s="41">
        <v>121.8</v>
      </c>
      <c r="M12" s="17">
        <v>153.6</v>
      </c>
      <c r="O12" s="17"/>
      <c r="X12" s="44"/>
      <c r="Y12" s="44"/>
      <c r="Z12" s="44"/>
      <c r="AA12" s="45"/>
    </row>
    <row r="13" spans="2:27" x14ac:dyDescent="0.25">
      <c r="H13">
        <v>2012</v>
      </c>
      <c r="I13" t="s">
        <v>0</v>
      </c>
      <c r="J13" s="41">
        <v>62.2</v>
      </c>
      <c r="K13" s="41">
        <v>58.7</v>
      </c>
      <c r="L13" s="41">
        <v>57.6</v>
      </c>
      <c r="M13" s="17">
        <v>88.1</v>
      </c>
      <c r="O13" s="17"/>
      <c r="X13" s="44"/>
      <c r="Y13" s="44"/>
      <c r="Z13" s="44"/>
      <c r="AA13" s="45"/>
    </row>
    <row r="14" spans="2:27" x14ac:dyDescent="0.25">
      <c r="I14" t="s">
        <v>1</v>
      </c>
      <c r="J14" s="41">
        <v>112.1</v>
      </c>
      <c r="K14" s="41">
        <v>95.7</v>
      </c>
      <c r="L14" s="41">
        <v>80.2</v>
      </c>
      <c r="M14" s="17">
        <v>137.5</v>
      </c>
      <c r="O14" s="17"/>
      <c r="V14" s="44"/>
      <c r="W14" s="44"/>
      <c r="X14" s="44"/>
      <c r="Y14" s="44"/>
      <c r="Z14" s="44"/>
      <c r="AA14" s="45"/>
    </row>
    <row r="15" spans="2:27" x14ac:dyDescent="0.25">
      <c r="I15" t="s">
        <v>2</v>
      </c>
      <c r="J15" s="41">
        <v>99.9</v>
      </c>
      <c r="K15" s="41">
        <v>97.2</v>
      </c>
      <c r="L15" s="41">
        <v>75.400000000000006</v>
      </c>
      <c r="M15" s="17">
        <v>118.1</v>
      </c>
      <c r="O15" s="17"/>
      <c r="V15" s="44"/>
      <c r="W15" s="44"/>
      <c r="X15" s="44"/>
      <c r="Y15" s="44"/>
      <c r="Z15" s="44"/>
      <c r="AA15" s="45"/>
    </row>
    <row r="16" spans="2:27" x14ac:dyDescent="0.25">
      <c r="I16" t="s">
        <v>3</v>
      </c>
      <c r="J16" s="41">
        <v>112.3</v>
      </c>
      <c r="K16" s="41">
        <v>126.7</v>
      </c>
      <c r="L16" s="41">
        <v>118</v>
      </c>
      <c r="M16" s="17">
        <v>153.6</v>
      </c>
      <c r="O16" s="17"/>
      <c r="R16" s="43"/>
      <c r="S16" s="43"/>
      <c r="T16" s="43"/>
      <c r="U16" s="43"/>
      <c r="V16" s="44"/>
      <c r="W16" s="44"/>
      <c r="X16" s="44"/>
      <c r="Y16" s="44"/>
      <c r="Z16" s="44"/>
      <c r="AA16" s="45"/>
    </row>
    <row r="17" spans="1:27" x14ac:dyDescent="0.25">
      <c r="H17">
        <v>2013</v>
      </c>
      <c r="I17" t="s">
        <v>0</v>
      </c>
      <c r="J17" s="210">
        <v>57.4</v>
      </c>
      <c r="K17" s="41">
        <v>59.6</v>
      </c>
      <c r="L17" s="41">
        <v>60.5</v>
      </c>
      <c r="M17" s="17">
        <v>114.9</v>
      </c>
      <c r="O17" s="17"/>
      <c r="R17" s="43"/>
      <c r="S17" s="43"/>
      <c r="T17" s="43"/>
      <c r="U17" s="43"/>
      <c r="V17" s="44"/>
      <c r="W17" s="44"/>
      <c r="X17" s="44"/>
      <c r="Y17" s="44"/>
      <c r="Z17" s="44"/>
      <c r="AA17" s="45"/>
    </row>
    <row r="18" spans="1:27" x14ac:dyDescent="0.25">
      <c r="I18" t="s">
        <v>1</v>
      </c>
      <c r="J18" s="41">
        <v>108.2</v>
      </c>
      <c r="K18" s="41">
        <v>97.1</v>
      </c>
      <c r="L18" s="41">
        <v>78.400000000000006</v>
      </c>
      <c r="M18" s="17">
        <v>95.2</v>
      </c>
      <c r="O18" s="17"/>
      <c r="R18" s="43"/>
      <c r="S18" s="43"/>
      <c r="T18" s="43"/>
      <c r="U18" s="43"/>
      <c r="V18" s="44"/>
      <c r="W18" s="44"/>
      <c r="X18" s="44"/>
      <c r="Y18" s="44"/>
      <c r="Z18" s="44"/>
      <c r="AA18" s="45"/>
    </row>
    <row r="19" spans="1:27" x14ac:dyDescent="0.25">
      <c r="I19" t="s">
        <v>2</v>
      </c>
      <c r="J19" s="41">
        <v>91.9</v>
      </c>
      <c r="K19" s="41">
        <v>93.9</v>
      </c>
      <c r="L19" s="41">
        <v>75.400000000000006</v>
      </c>
      <c r="M19" s="17">
        <v>90.8</v>
      </c>
      <c r="O19" s="17"/>
      <c r="R19" s="43"/>
      <c r="S19" s="43"/>
      <c r="T19" s="43"/>
      <c r="U19" s="43"/>
      <c r="V19" s="44"/>
      <c r="W19" s="44"/>
      <c r="X19" s="44"/>
      <c r="Y19" s="44"/>
      <c r="Z19" s="44"/>
      <c r="AA19" s="45"/>
    </row>
    <row r="20" spans="1:27" x14ac:dyDescent="0.25">
      <c r="I20" t="s">
        <v>3</v>
      </c>
      <c r="J20" s="41">
        <v>118.8</v>
      </c>
      <c r="K20" s="41">
        <v>134</v>
      </c>
      <c r="L20" s="41">
        <v>149</v>
      </c>
      <c r="M20" s="17">
        <v>117.4</v>
      </c>
      <c r="O20" s="17"/>
      <c r="R20" s="41"/>
      <c r="S20" s="41"/>
      <c r="T20" s="41"/>
      <c r="U20" s="17"/>
      <c r="V20" s="44"/>
      <c r="W20" s="44"/>
      <c r="X20" s="44"/>
      <c r="Y20" s="44"/>
      <c r="Z20" s="44"/>
      <c r="AA20" s="45"/>
    </row>
    <row r="21" spans="1:27" x14ac:dyDescent="0.25">
      <c r="H21">
        <v>2014</v>
      </c>
      <c r="I21" t="s">
        <v>0</v>
      </c>
      <c r="J21" s="210">
        <v>66.599999999999994</v>
      </c>
      <c r="K21" s="41">
        <v>61.8</v>
      </c>
      <c r="L21" s="41">
        <v>60.9</v>
      </c>
      <c r="M21" s="17">
        <v>112.2</v>
      </c>
      <c r="O21" s="17"/>
      <c r="R21" s="41"/>
      <c r="S21" s="41"/>
      <c r="T21" s="41"/>
      <c r="U21" s="17"/>
      <c r="V21" s="44"/>
      <c r="W21" s="44"/>
      <c r="X21" s="44"/>
      <c r="Y21" s="44"/>
      <c r="Z21" s="44"/>
      <c r="AA21" s="45"/>
    </row>
    <row r="22" spans="1:27" x14ac:dyDescent="0.25">
      <c r="I22" t="s">
        <v>1</v>
      </c>
      <c r="J22" s="41">
        <v>108.5</v>
      </c>
      <c r="K22" s="41">
        <v>97.6</v>
      </c>
      <c r="L22" s="41">
        <v>88.8</v>
      </c>
      <c r="M22" s="17">
        <v>91.4</v>
      </c>
      <c r="O22" s="17"/>
      <c r="R22" s="41"/>
      <c r="S22" s="41"/>
      <c r="T22" s="41"/>
      <c r="U22" s="17"/>
      <c r="V22" s="44"/>
      <c r="W22" s="44"/>
      <c r="X22" s="44"/>
      <c r="Y22" s="44"/>
      <c r="Z22" s="44"/>
      <c r="AA22" s="44"/>
    </row>
    <row r="23" spans="1:27" x14ac:dyDescent="0.25">
      <c r="I23" t="s">
        <v>2</v>
      </c>
      <c r="J23" s="41">
        <v>93</v>
      </c>
      <c r="K23" s="41">
        <v>96.9</v>
      </c>
      <c r="L23" s="41">
        <v>90.3</v>
      </c>
      <c r="M23" s="17">
        <v>84.6</v>
      </c>
      <c r="O23" s="17"/>
      <c r="R23" s="41"/>
      <c r="S23" s="41"/>
      <c r="T23" s="41"/>
      <c r="U23" s="17"/>
      <c r="V23" s="44"/>
    </row>
    <row r="24" spans="1:27" x14ac:dyDescent="0.25">
      <c r="I24" t="s">
        <v>3</v>
      </c>
      <c r="J24" s="41">
        <v>120.3</v>
      </c>
      <c r="K24" s="41">
        <v>143.9</v>
      </c>
      <c r="L24" s="41">
        <v>142.80000000000001</v>
      </c>
      <c r="M24" s="17">
        <v>124.4</v>
      </c>
      <c r="O24" s="17"/>
      <c r="R24" s="41"/>
      <c r="S24" s="41"/>
      <c r="T24" s="41"/>
      <c r="U24" s="17"/>
      <c r="V24" s="44"/>
    </row>
    <row r="25" spans="1:27" x14ac:dyDescent="0.25">
      <c r="B25" s="9"/>
      <c r="H25" s="21">
        <v>2015</v>
      </c>
      <c r="I25" t="s">
        <v>0</v>
      </c>
      <c r="J25" s="210">
        <v>66.8</v>
      </c>
      <c r="K25" s="41">
        <v>67</v>
      </c>
      <c r="L25" s="41">
        <v>71.7</v>
      </c>
      <c r="M25" s="41">
        <v>107.9</v>
      </c>
      <c r="O25" s="17"/>
      <c r="R25" s="41"/>
      <c r="S25" s="41"/>
      <c r="T25" s="41"/>
      <c r="U25" s="17"/>
      <c r="V25" s="44"/>
    </row>
    <row r="26" spans="1:27" x14ac:dyDescent="0.25">
      <c r="I26" t="s">
        <v>1</v>
      </c>
      <c r="J26" s="41">
        <v>121.8</v>
      </c>
      <c r="K26" s="41">
        <v>93.9</v>
      </c>
      <c r="L26" s="41">
        <v>83.4</v>
      </c>
      <c r="M26" s="41">
        <v>88.7</v>
      </c>
      <c r="O26" s="17"/>
      <c r="R26" s="41"/>
      <c r="S26" s="41"/>
      <c r="T26" s="41"/>
      <c r="U26" s="17"/>
    </row>
    <row r="27" spans="1:27" ht="13" x14ac:dyDescent="0.3">
      <c r="A27" s="18"/>
      <c r="I27" t="s">
        <v>2</v>
      </c>
      <c r="J27" s="41">
        <v>89.4</v>
      </c>
      <c r="K27" s="41">
        <v>95.2</v>
      </c>
      <c r="L27" s="41">
        <v>97.3</v>
      </c>
      <c r="M27" s="41">
        <v>82.3</v>
      </c>
      <c r="O27" s="40"/>
      <c r="R27" s="41"/>
      <c r="S27" s="41"/>
      <c r="T27" s="41"/>
      <c r="U27" s="17"/>
    </row>
    <row r="28" spans="1:27" x14ac:dyDescent="0.25">
      <c r="A28" s="19"/>
      <c r="B28" s="19"/>
      <c r="C28" s="19"/>
      <c r="D28" s="19"/>
      <c r="I28" t="s">
        <v>3</v>
      </c>
      <c r="J28" s="41">
        <v>122</v>
      </c>
      <c r="K28" s="41">
        <v>143.9</v>
      </c>
      <c r="L28" s="41">
        <v>147.6</v>
      </c>
      <c r="M28" s="41">
        <v>121.1</v>
      </c>
      <c r="R28" s="41"/>
      <c r="S28" s="41"/>
      <c r="T28" s="41"/>
      <c r="U28" s="17"/>
    </row>
    <row r="29" spans="1:27" x14ac:dyDescent="0.25">
      <c r="A29" s="19"/>
      <c r="B29" s="19"/>
      <c r="C29" s="19"/>
      <c r="D29" s="19"/>
      <c r="H29" s="80">
        <v>2016</v>
      </c>
      <c r="I29" t="s">
        <v>0</v>
      </c>
      <c r="J29" s="210">
        <v>71.3</v>
      </c>
      <c r="K29" s="210">
        <v>63.8</v>
      </c>
      <c r="L29" s="41">
        <v>77.7</v>
      </c>
      <c r="M29" s="210">
        <v>106.7</v>
      </c>
      <c r="R29" s="41"/>
      <c r="S29" s="41"/>
      <c r="T29" s="41"/>
      <c r="U29" s="17"/>
    </row>
    <row r="30" spans="1:27" x14ac:dyDescent="0.25">
      <c r="A30" s="19"/>
      <c r="B30" s="19"/>
      <c r="C30" s="19"/>
      <c r="D30" s="19"/>
      <c r="I30" t="s">
        <v>1</v>
      </c>
      <c r="J30" s="41">
        <v>116.2</v>
      </c>
      <c r="K30" s="41">
        <v>99.5</v>
      </c>
      <c r="L30" s="41">
        <v>95.3</v>
      </c>
      <c r="M30" s="41">
        <v>98.9</v>
      </c>
      <c r="R30" s="41"/>
      <c r="S30" s="41"/>
      <c r="T30" s="41"/>
      <c r="U30" s="17"/>
    </row>
    <row r="31" spans="1:27" x14ac:dyDescent="0.25">
      <c r="A31" s="19"/>
      <c r="I31" t="s">
        <v>2</v>
      </c>
      <c r="J31" s="5">
        <v>100.7</v>
      </c>
      <c r="K31" s="5">
        <v>98.4</v>
      </c>
      <c r="L31" s="5">
        <v>83.3</v>
      </c>
      <c r="M31" s="5">
        <v>96.4</v>
      </c>
      <c r="R31" s="41"/>
      <c r="S31" s="41"/>
      <c r="T31" s="41"/>
      <c r="U31" s="17"/>
    </row>
    <row r="32" spans="1:27" x14ac:dyDescent="0.25">
      <c r="A32" s="19"/>
      <c r="I32" t="s">
        <v>3</v>
      </c>
      <c r="J32" s="5">
        <v>132.80000000000001</v>
      </c>
      <c r="K32" s="5">
        <v>149.80000000000001</v>
      </c>
      <c r="L32" s="5">
        <v>149.30000000000001</v>
      </c>
      <c r="M32" s="5">
        <v>132.5</v>
      </c>
      <c r="R32" s="41"/>
      <c r="S32" s="41"/>
      <c r="T32" s="41"/>
      <c r="U32" s="17"/>
    </row>
    <row r="33" spans="1:21" x14ac:dyDescent="0.25">
      <c r="A33" s="19"/>
      <c r="H33" s="80">
        <v>2017</v>
      </c>
      <c r="I33" t="s">
        <v>0</v>
      </c>
      <c r="J33" s="207">
        <v>79.8</v>
      </c>
      <c r="K33" s="207">
        <v>68.099999999999994</v>
      </c>
      <c r="L33" s="5">
        <v>90</v>
      </c>
      <c r="M33" s="207">
        <v>113.3</v>
      </c>
      <c r="R33" s="41"/>
      <c r="S33" s="41"/>
      <c r="T33" s="41"/>
      <c r="U33" s="17"/>
    </row>
    <row r="34" spans="1:21" x14ac:dyDescent="0.25">
      <c r="A34" s="19"/>
      <c r="I34" t="s">
        <v>1</v>
      </c>
      <c r="J34" s="5">
        <v>129.4</v>
      </c>
      <c r="K34" s="5">
        <v>117.6</v>
      </c>
      <c r="L34" s="5">
        <v>101.2</v>
      </c>
      <c r="M34" s="5">
        <v>104.2</v>
      </c>
      <c r="R34" s="41"/>
      <c r="S34" s="41"/>
      <c r="T34" s="41"/>
      <c r="U34" s="17"/>
    </row>
    <row r="35" spans="1:21" x14ac:dyDescent="0.25">
      <c r="A35" s="19"/>
      <c r="I35" t="s">
        <v>2</v>
      </c>
      <c r="J35" s="5">
        <v>107.4</v>
      </c>
      <c r="K35" s="5">
        <v>104.9</v>
      </c>
      <c r="L35" s="5">
        <v>94.8</v>
      </c>
      <c r="M35" s="5">
        <v>103.7</v>
      </c>
      <c r="R35" s="41"/>
      <c r="S35" s="41"/>
      <c r="T35" s="41"/>
      <c r="U35" s="17"/>
    </row>
    <row r="36" spans="1:21" x14ac:dyDescent="0.25">
      <c r="A36" s="19"/>
      <c r="I36" t="s">
        <v>3</v>
      </c>
      <c r="J36" s="5">
        <v>142.80000000000001</v>
      </c>
      <c r="K36" s="17">
        <v>169.5</v>
      </c>
      <c r="L36" s="17">
        <v>171.9</v>
      </c>
      <c r="M36" s="5">
        <v>155.9</v>
      </c>
      <c r="P36" s="21"/>
      <c r="R36" s="41"/>
      <c r="S36" s="41"/>
      <c r="T36" s="41"/>
      <c r="U36" s="41"/>
    </row>
    <row r="37" spans="1:21" x14ac:dyDescent="0.25">
      <c r="A37" s="19"/>
      <c r="H37">
        <v>2018</v>
      </c>
      <c r="I37" t="s">
        <v>0</v>
      </c>
      <c r="J37" s="207">
        <v>87.1</v>
      </c>
      <c r="K37" s="207">
        <v>75.3</v>
      </c>
      <c r="L37" s="207">
        <v>83</v>
      </c>
      <c r="M37" s="207">
        <v>117.8</v>
      </c>
      <c r="R37" s="41"/>
      <c r="S37" s="41"/>
      <c r="T37" s="41"/>
      <c r="U37" s="41"/>
    </row>
    <row r="38" spans="1:21" x14ac:dyDescent="0.25">
      <c r="A38" s="19"/>
      <c r="I38" t="s">
        <v>1</v>
      </c>
      <c r="J38" s="5">
        <v>143.9</v>
      </c>
      <c r="K38" s="5">
        <v>125.1</v>
      </c>
      <c r="L38" s="5">
        <v>114.8</v>
      </c>
      <c r="M38" s="5">
        <v>114.4</v>
      </c>
      <c r="R38" s="41"/>
      <c r="S38" s="41"/>
      <c r="T38" s="41"/>
      <c r="U38" s="41"/>
    </row>
    <row r="39" spans="1:21" x14ac:dyDescent="0.25">
      <c r="A39" s="19"/>
      <c r="I39" t="s">
        <v>2</v>
      </c>
      <c r="J39">
        <v>121.8</v>
      </c>
      <c r="K39">
        <v>118.4</v>
      </c>
      <c r="L39">
        <v>119.8</v>
      </c>
      <c r="M39">
        <v>103.8</v>
      </c>
      <c r="R39" s="41"/>
      <c r="S39" s="41"/>
      <c r="T39" s="41"/>
      <c r="U39" s="41"/>
    </row>
    <row r="40" spans="1:21" ht="13" x14ac:dyDescent="0.3">
      <c r="A40" s="19"/>
      <c r="I40" t="s">
        <v>3</v>
      </c>
      <c r="J40" s="92">
        <v>161.80000000000001</v>
      </c>
      <c r="K40" s="92">
        <v>176</v>
      </c>
      <c r="L40" s="92">
        <v>182</v>
      </c>
      <c r="M40" s="92">
        <v>161</v>
      </c>
      <c r="P40" s="80"/>
      <c r="R40" s="41"/>
      <c r="S40" s="41"/>
      <c r="T40" s="41"/>
      <c r="U40" s="41"/>
    </row>
    <row r="41" spans="1:21" x14ac:dyDescent="0.25">
      <c r="A41" s="19"/>
      <c r="H41">
        <v>2019</v>
      </c>
      <c r="I41" t="s">
        <v>0</v>
      </c>
      <c r="J41" s="209">
        <v>99.8</v>
      </c>
      <c r="K41" s="209">
        <v>77.3</v>
      </c>
      <c r="L41" s="209">
        <v>102.5</v>
      </c>
      <c r="M41" s="209">
        <v>132.69999999999999</v>
      </c>
      <c r="R41" s="41"/>
      <c r="S41" s="41"/>
      <c r="T41" s="41"/>
      <c r="U41" s="41"/>
    </row>
    <row r="42" spans="1:21" x14ac:dyDescent="0.25">
      <c r="A42" s="19"/>
      <c r="I42" t="s">
        <v>1</v>
      </c>
      <c r="J42">
        <v>157.69999999999999</v>
      </c>
      <c r="K42">
        <v>134.9</v>
      </c>
      <c r="L42">
        <v>108.2</v>
      </c>
      <c r="M42">
        <v>125.8</v>
      </c>
      <c r="R42" s="5"/>
      <c r="S42" s="5"/>
      <c r="T42" s="5"/>
      <c r="U42" s="5"/>
    </row>
    <row r="43" spans="1:21" x14ac:dyDescent="0.25">
      <c r="A43" s="19"/>
      <c r="I43" t="s">
        <v>2</v>
      </c>
      <c r="J43">
        <v>130.1</v>
      </c>
      <c r="K43">
        <v>123.1</v>
      </c>
      <c r="L43">
        <v>139.30000000000001</v>
      </c>
      <c r="M43">
        <v>122.5</v>
      </c>
      <c r="R43" s="5"/>
      <c r="S43" s="5"/>
      <c r="T43" s="5"/>
      <c r="U43" s="5"/>
    </row>
    <row r="44" spans="1:21" ht="13" x14ac:dyDescent="0.3">
      <c r="A44" s="19"/>
      <c r="I44" t="s">
        <v>3</v>
      </c>
      <c r="J44" s="201">
        <v>167.3</v>
      </c>
      <c r="K44" s="201">
        <v>177.6</v>
      </c>
      <c r="L44" s="201">
        <v>188.4</v>
      </c>
      <c r="M44" s="201">
        <v>178.4</v>
      </c>
      <c r="P44" s="80"/>
      <c r="S44" s="5"/>
      <c r="T44" s="5"/>
      <c r="U44" s="5"/>
    </row>
    <row r="45" spans="1:21" ht="13" x14ac:dyDescent="0.3">
      <c r="A45" s="19"/>
      <c r="H45">
        <v>2020</v>
      </c>
      <c r="I45" t="s">
        <v>0</v>
      </c>
      <c r="J45" s="208">
        <v>113.5</v>
      </c>
      <c r="K45" s="208">
        <v>91</v>
      </c>
      <c r="L45" s="208">
        <v>122.7</v>
      </c>
      <c r="M45" s="208">
        <v>141.19999999999999</v>
      </c>
      <c r="S45" s="5"/>
      <c r="T45" s="5"/>
      <c r="U45" s="5"/>
    </row>
    <row r="46" spans="1:21" ht="13" x14ac:dyDescent="0.3">
      <c r="A46" s="19"/>
      <c r="I46" t="s">
        <v>1</v>
      </c>
      <c r="J46" s="201">
        <v>167</v>
      </c>
      <c r="K46" s="201">
        <v>138.4</v>
      </c>
      <c r="L46" s="201">
        <v>119.9</v>
      </c>
      <c r="M46" s="201">
        <v>122</v>
      </c>
      <c r="S46" s="5"/>
      <c r="T46" s="5"/>
      <c r="U46" s="5"/>
    </row>
    <row r="47" spans="1:21" x14ac:dyDescent="0.25">
      <c r="A47" s="19"/>
      <c r="R47" s="40"/>
      <c r="S47" s="17"/>
      <c r="T47" s="17"/>
      <c r="U47" s="17"/>
    </row>
    <row r="48" spans="1:21" x14ac:dyDescent="0.25">
      <c r="A48" s="19"/>
      <c r="J48">
        <v>7</v>
      </c>
      <c r="K48">
        <v>4</v>
      </c>
      <c r="L48">
        <v>2</v>
      </c>
      <c r="M48">
        <v>4</v>
      </c>
    </row>
    <row r="51" spans="10:13" x14ac:dyDescent="0.25">
      <c r="J51" s="42"/>
      <c r="K51" s="42"/>
      <c r="L51" s="42"/>
      <c r="M51" s="42"/>
    </row>
    <row r="52" spans="10:13" x14ac:dyDescent="0.25">
      <c r="J52" s="43"/>
      <c r="K52" s="43"/>
      <c r="L52" s="43"/>
      <c r="M52" s="43"/>
    </row>
    <row r="53" spans="10:13" x14ac:dyDescent="0.25">
      <c r="J53" s="42"/>
      <c r="K53" s="42"/>
      <c r="L53" s="42"/>
      <c r="M53" s="42"/>
    </row>
    <row r="54" spans="10:13" x14ac:dyDescent="0.25">
      <c r="J54" s="42"/>
      <c r="K54" s="42"/>
      <c r="L54" s="42"/>
      <c r="M54" s="42"/>
    </row>
    <row r="55" spans="10:13" x14ac:dyDescent="0.25">
      <c r="J55" s="42"/>
      <c r="K55" s="42"/>
      <c r="L55" s="42"/>
      <c r="M55" s="42"/>
    </row>
    <row r="56" spans="10:13" x14ac:dyDescent="0.25">
      <c r="J56" s="42"/>
      <c r="K56" s="42"/>
      <c r="L56" s="42"/>
      <c r="M56" s="42"/>
    </row>
    <row r="57" spans="10:13" x14ac:dyDescent="0.25">
      <c r="J57" s="42"/>
      <c r="K57" s="42"/>
      <c r="L57" s="42"/>
      <c r="M57" s="42"/>
    </row>
    <row r="58" spans="10:13" x14ac:dyDescent="0.25">
      <c r="J58" s="42"/>
      <c r="K58" s="42"/>
      <c r="L58" s="42"/>
      <c r="M58" s="42"/>
    </row>
    <row r="59" spans="10:13" x14ac:dyDescent="0.25">
      <c r="J59" s="42"/>
      <c r="K59" s="42"/>
      <c r="L59" s="42"/>
      <c r="M59" s="42"/>
    </row>
    <row r="60" spans="10:13" x14ac:dyDescent="0.25">
      <c r="J60" s="42"/>
      <c r="K60" s="42"/>
      <c r="L60" s="42"/>
      <c r="M60" s="42"/>
    </row>
    <row r="61" spans="10:13" x14ac:dyDescent="0.25">
      <c r="J61" s="42"/>
      <c r="K61" s="42"/>
      <c r="L61" s="42"/>
      <c r="M61" s="42"/>
    </row>
    <row r="62" spans="10:13" x14ac:dyDescent="0.25">
      <c r="J62" s="42"/>
      <c r="K62" s="42"/>
      <c r="L62" s="42"/>
      <c r="M62" s="42"/>
    </row>
    <row r="63" spans="10:13" x14ac:dyDescent="0.25">
      <c r="J63" s="41"/>
      <c r="K63" s="41"/>
      <c r="L63" s="41"/>
      <c r="M63" s="17"/>
    </row>
    <row r="64" spans="10:13" x14ac:dyDescent="0.25">
      <c r="J64" s="41"/>
      <c r="K64" s="41"/>
      <c r="L64" s="41"/>
      <c r="M64" s="17"/>
    </row>
    <row r="65" spans="8:13" x14ac:dyDescent="0.25">
      <c r="J65" s="41"/>
      <c r="K65" s="41"/>
      <c r="L65" s="41"/>
      <c r="M65" s="17"/>
    </row>
    <row r="66" spans="8:13" x14ac:dyDescent="0.25">
      <c r="J66" s="41"/>
      <c r="K66" s="41"/>
      <c r="L66" s="41"/>
      <c r="M66" s="17"/>
    </row>
    <row r="67" spans="8:13" x14ac:dyDescent="0.25">
      <c r="J67" s="41"/>
      <c r="K67" s="41"/>
      <c r="L67" s="41"/>
      <c r="M67" s="17"/>
    </row>
    <row r="68" spans="8:13" x14ac:dyDescent="0.25">
      <c r="J68" s="41"/>
      <c r="K68" s="41"/>
      <c r="L68" s="41"/>
      <c r="M68" s="17"/>
    </row>
    <row r="69" spans="8:13" x14ac:dyDescent="0.25">
      <c r="J69" s="41"/>
      <c r="K69" s="41"/>
      <c r="L69" s="41"/>
      <c r="M69" s="17"/>
    </row>
    <row r="70" spans="8:13" x14ac:dyDescent="0.25">
      <c r="J70" s="41"/>
      <c r="K70" s="41"/>
      <c r="L70" s="41"/>
      <c r="M70" s="17"/>
    </row>
    <row r="71" spans="8:13" x14ac:dyDescent="0.25">
      <c r="H71" s="21"/>
      <c r="J71" s="41"/>
      <c r="K71" s="41"/>
      <c r="L71" s="41"/>
      <c r="M71" s="41"/>
    </row>
    <row r="72" spans="8:13" x14ac:dyDescent="0.25">
      <c r="J72" s="41"/>
      <c r="K72" s="41"/>
      <c r="L72" s="41"/>
      <c r="M72" s="41"/>
    </row>
    <row r="73" spans="8:13" x14ac:dyDescent="0.25">
      <c r="J73" s="41"/>
      <c r="K73" s="41"/>
      <c r="L73" s="41"/>
      <c r="M73" s="41"/>
    </row>
    <row r="74" spans="8:13" x14ac:dyDescent="0.25">
      <c r="J74" s="41"/>
      <c r="K74" s="41"/>
      <c r="L74" s="41"/>
      <c r="M74" s="41"/>
    </row>
    <row r="75" spans="8:13" x14ac:dyDescent="0.25">
      <c r="H75" s="80"/>
      <c r="J75" s="41"/>
      <c r="K75" s="41"/>
      <c r="L75" s="41"/>
      <c r="M75" s="4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xSplit="2" ySplit="4" topLeftCell="C18" activePane="bottomRight" state="frozen"/>
      <selection pane="topRight" activeCell="C1" sqref="C1"/>
      <selection pane="bottomLeft" activeCell="A5" sqref="A5"/>
      <selection pane="bottomRight" activeCell="C28" sqref="C28:G28"/>
    </sheetView>
  </sheetViews>
  <sheetFormatPr defaultRowHeight="12.5" x14ac:dyDescent="0.25"/>
  <cols>
    <col min="15" max="18" width="14.81640625" customWidth="1"/>
  </cols>
  <sheetData>
    <row r="1" spans="1:23" x14ac:dyDescent="0.25">
      <c r="A1" t="s">
        <v>1635</v>
      </c>
      <c r="C1" s="42" t="s">
        <v>189</v>
      </c>
      <c r="D1" s="42" t="s">
        <v>188</v>
      </c>
      <c r="E1" s="42" t="s">
        <v>187</v>
      </c>
      <c r="F1" s="42" t="s">
        <v>190</v>
      </c>
      <c r="G1" s="35"/>
    </row>
    <row r="2" spans="1:23" x14ac:dyDescent="0.25">
      <c r="C2" s="43" t="s">
        <v>16</v>
      </c>
      <c r="D2" s="43" t="s">
        <v>194</v>
      </c>
      <c r="E2" s="43" t="s">
        <v>192</v>
      </c>
      <c r="F2" s="43" t="s">
        <v>193</v>
      </c>
      <c r="G2" s="35"/>
    </row>
    <row r="3" spans="1:23" ht="13" x14ac:dyDescent="0.3">
      <c r="C3" s="42"/>
      <c r="D3" s="42" t="s">
        <v>34</v>
      </c>
      <c r="E3" s="42" t="s">
        <v>34</v>
      </c>
      <c r="F3" s="42"/>
      <c r="G3" s="35"/>
      <c r="H3" s="180" t="s">
        <v>1656</v>
      </c>
      <c r="N3" s="38"/>
    </row>
    <row r="4" spans="1:23" ht="14.5" x14ac:dyDescent="0.35">
      <c r="C4" t="s">
        <v>1653</v>
      </c>
      <c r="D4" t="s">
        <v>1651</v>
      </c>
      <c r="E4" t="s">
        <v>1652</v>
      </c>
      <c r="F4" s="6" t="s">
        <v>1654</v>
      </c>
      <c r="G4" t="s">
        <v>1644</v>
      </c>
      <c r="H4" s="26" t="str">
        <f>A4&amp;G4&amp;B4&amp;G4&amp;C4&amp;G4&amp;D4&amp;G4&amp;E4&amp;G4&amp;F4</f>
        <v>;;VHG-Boomspecialisten;VHG-Hoveniers;VHG-Groenvoorzieners incl. dak- en gevelbegroeners;VHG-Interieurbeplanters</v>
      </c>
      <c r="O4" s="186"/>
      <c r="P4" s="186"/>
      <c r="Q4" s="186"/>
      <c r="R4" s="186"/>
      <c r="S4" s="197"/>
      <c r="T4" s="198"/>
      <c r="U4" s="198"/>
      <c r="V4" s="198"/>
      <c r="W4" s="198"/>
    </row>
    <row r="5" spans="1:23" ht="14.5" x14ac:dyDescent="0.35">
      <c r="A5" s="21">
        <v>2015</v>
      </c>
      <c r="C5" s="40">
        <v>95.141428300000001</v>
      </c>
      <c r="D5" s="40">
        <v>98.370130243999995</v>
      </c>
      <c r="E5" s="40">
        <v>105.881013528</v>
      </c>
      <c r="F5" s="40">
        <v>102.500920304</v>
      </c>
      <c r="G5" t="s">
        <v>1644</v>
      </c>
      <c r="H5" s="26" t="str">
        <f>A5&amp;G5&amp;B5&amp;G5&amp;N5&amp;G5&amp;O5&amp;G5&amp;P5&amp;G5&amp;Q5</f>
        <v>2015;;95,1;98,4;105,9;102,5</v>
      </c>
      <c r="J5" s="181"/>
      <c r="K5" s="181"/>
      <c r="L5" s="181"/>
      <c r="M5" s="181"/>
      <c r="N5" s="41">
        <f>ROUND(C5,1)</f>
        <v>95.1</v>
      </c>
      <c r="O5" s="41">
        <f t="shared" ref="O5:Q5" si="0">ROUND(D5,1)</f>
        <v>98.4</v>
      </c>
      <c r="P5" s="41">
        <f t="shared" si="0"/>
        <v>105.9</v>
      </c>
      <c r="Q5" s="41">
        <f t="shared" si="0"/>
        <v>102.5</v>
      </c>
      <c r="R5" s="40"/>
      <c r="S5" s="199"/>
      <c r="T5" s="196"/>
      <c r="U5" s="196"/>
      <c r="V5" s="196"/>
      <c r="W5" s="196"/>
    </row>
    <row r="6" spans="1:23" ht="14.5" x14ac:dyDescent="0.35">
      <c r="C6" s="40">
        <v>89.651824434999995</v>
      </c>
      <c r="D6" s="40">
        <v>106.753865115</v>
      </c>
      <c r="E6" s="40">
        <v>93.594735184000001</v>
      </c>
      <c r="F6" s="40">
        <v>98.789736697999999</v>
      </c>
      <c r="G6" t="s">
        <v>1644</v>
      </c>
      <c r="H6" s="26" t="str">
        <f t="shared" ref="H6:H26" si="1">A6&amp;G6&amp;B6&amp;G6&amp;N6&amp;G6&amp;O6&amp;G6&amp;P6&amp;G6&amp;Q6</f>
        <v>;;89,7;106,8;93,6;98,8</v>
      </c>
      <c r="J6" s="181"/>
      <c r="K6" s="181"/>
      <c r="L6" s="181"/>
      <c r="M6" s="181"/>
      <c r="N6" s="41">
        <f t="shared" ref="N6:N25" si="2">ROUND(C6,1)</f>
        <v>89.7</v>
      </c>
      <c r="O6" s="41">
        <f t="shared" ref="O6:O25" si="3">ROUND(D6,1)</f>
        <v>106.8</v>
      </c>
      <c r="P6" s="41">
        <f t="shared" ref="P6:P25" si="4">ROUND(E6,1)</f>
        <v>93.6</v>
      </c>
      <c r="Q6" s="41">
        <f t="shared" ref="Q6:Q25" si="5">ROUND(F6,1)</f>
        <v>98.8</v>
      </c>
      <c r="R6" s="40"/>
      <c r="S6" s="199"/>
      <c r="T6" s="196"/>
      <c r="U6" s="196"/>
      <c r="V6" s="196"/>
      <c r="W6" s="196"/>
    </row>
    <row r="7" spans="1:23" ht="14.5" x14ac:dyDescent="0.35">
      <c r="C7" s="40">
        <v>110.39284752499999</v>
      </c>
      <c r="D7" s="40">
        <v>95.749600039000001</v>
      </c>
      <c r="E7" s="40">
        <v>99.518369578000005</v>
      </c>
      <c r="F7" s="40">
        <v>97.187499975999998</v>
      </c>
      <c r="G7" t="s">
        <v>1644</v>
      </c>
      <c r="H7" s="26" t="str">
        <f t="shared" si="1"/>
        <v>;;110,4;95,7;99,5;97,2</v>
      </c>
      <c r="J7" s="181"/>
      <c r="K7" s="181"/>
      <c r="L7" s="181"/>
      <c r="M7" s="181"/>
      <c r="N7" s="41">
        <f t="shared" si="2"/>
        <v>110.4</v>
      </c>
      <c r="O7" s="41">
        <f t="shared" si="3"/>
        <v>95.7</v>
      </c>
      <c r="P7" s="41">
        <f t="shared" si="4"/>
        <v>99.5</v>
      </c>
      <c r="Q7" s="41">
        <f t="shared" si="5"/>
        <v>97.2</v>
      </c>
      <c r="R7" s="40"/>
      <c r="S7" s="199"/>
      <c r="T7" s="196"/>
      <c r="U7" s="196"/>
      <c r="V7" s="196"/>
      <c r="W7" s="196"/>
    </row>
    <row r="8" spans="1:23" ht="14.5" x14ac:dyDescent="0.35">
      <c r="C8" s="40">
        <v>103.309588021</v>
      </c>
      <c r="D8" s="40">
        <v>99.037039272000001</v>
      </c>
      <c r="E8" s="40">
        <v>102.145910931</v>
      </c>
      <c r="F8" s="40">
        <v>99.726142363999998</v>
      </c>
      <c r="G8" t="s">
        <v>1644</v>
      </c>
      <c r="H8" s="26" t="str">
        <f t="shared" si="1"/>
        <v>;;103,3;99;102,1;99,7</v>
      </c>
      <c r="J8" s="181"/>
      <c r="K8" s="181"/>
      <c r="L8" s="181"/>
      <c r="M8" s="181"/>
      <c r="N8" s="41">
        <f t="shared" si="2"/>
        <v>103.3</v>
      </c>
      <c r="O8" s="41">
        <f t="shared" si="3"/>
        <v>99</v>
      </c>
      <c r="P8" s="41">
        <f t="shared" si="4"/>
        <v>102.1</v>
      </c>
      <c r="Q8" s="41">
        <f t="shared" si="5"/>
        <v>99.7</v>
      </c>
      <c r="R8" s="40"/>
      <c r="S8" s="199"/>
      <c r="T8" s="196"/>
      <c r="U8" s="196"/>
      <c r="V8" s="196"/>
      <c r="W8" s="196"/>
    </row>
    <row r="9" spans="1:23" ht="14.5" x14ac:dyDescent="0.35">
      <c r="A9" s="80">
        <v>2016</v>
      </c>
      <c r="C9" s="40">
        <v>101.444658084</v>
      </c>
      <c r="D9" s="40">
        <v>103.019324403</v>
      </c>
      <c r="E9" s="40">
        <v>101.304181769</v>
      </c>
      <c r="F9" s="40">
        <v>102.91596969</v>
      </c>
      <c r="G9" t="s">
        <v>1644</v>
      </c>
      <c r="H9" s="26" t="str">
        <f t="shared" si="1"/>
        <v>2016;;101,4;103;101,3;102,9</v>
      </c>
      <c r="J9" s="181"/>
      <c r="K9" s="181"/>
      <c r="L9" s="181"/>
      <c r="M9" s="181"/>
      <c r="N9" s="41">
        <f t="shared" si="2"/>
        <v>101.4</v>
      </c>
      <c r="O9" s="41">
        <f t="shared" si="3"/>
        <v>103</v>
      </c>
      <c r="P9" s="41">
        <f t="shared" si="4"/>
        <v>101.3</v>
      </c>
      <c r="Q9" s="41">
        <f t="shared" si="5"/>
        <v>102.9</v>
      </c>
      <c r="R9" s="40"/>
      <c r="S9" s="199"/>
      <c r="T9" s="196"/>
      <c r="U9" s="196"/>
      <c r="V9" s="196"/>
      <c r="W9" s="196"/>
    </row>
    <row r="10" spans="1:23" ht="14.5" x14ac:dyDescent="0.35">
      <c r="C10" s="40">
        <v>103.44260799200001</v>
      </c>
      <c r="D10" s="40">
        <v>100.68556178199999</v>
      </c>
      <c r="E10" s="40">
        <v>98.631340764000001</v>
      </c>
      <c r="F10" s="40">
        <v>110.131712232</v>
      </c>
      <c r="G10" t="s">
        <v>1644</v>
      </c>
      <c r="H10" s="26" t="str">
        <f t="shared" si="1"/>
        <v>;;103,4;100,7;98,6;110,1</v>
      </c>
      <c r="J10" s="181"/>
      <c r="K10" s="181"/>
      <c r="L10" s="181"/>
      <c r="M10" s="181"/>
      <c r="N10" s="41">
        <f t="shared" si="2"/>
        <v>103.4</v>
      </c>
      <c r="O10" s="41">
        <f t="shared" si="3"/>
        <v>100.7</v>
      </c>
      <c r="P10" s="41">
        <f t="shared" si="4"/>
        <v>98.6</v>
      </c>
      <c r="Q10" s="41">
        <f t="shared" si="5"/>
        <v>110.1</v>
      </c>
      <c r="R10" s="40"/>
      <c r="S10" s="199"/>
      <c r="T10" s="196"/>
      <c r="U10" s="196"/>
      <c r="V10" s="196"/>
      <c r="W10" s="196"/>
    </row>
    <row r="11" spans="1:23" ht="14.5" x14ac:dyDescent="0.35">
      <c r="C11" s="40">
        <v>93.957207261999997</v>
      </c>
      <c r="D11" s="40">
        <v>107.924787853</v>
      </c>
      <c r="E11" s="40">
        <v>103.553363683</v>
      </c>
      <c r="F11" s="40">
        <v>113.403508919</v>
      </c>
      <c r="G11" t="s">
        <v>1644</v>
      </c>
      <c r="H11" s="26" t="str">
        <f t="shared" si="1"/>
        <v>;;94;107,9;103,6;113,4</v>
      </c>
      <c r="J11" s="181"/>
      <c r="K11" s="181"/>
      <c r="L11" s="181"/>
      <c r="M11" s="181"/>
      <c r="N11" s="41">
        <f t="shared" si="2"/>
        <v>94</v>
      </c>
      <c r="O11" s="41">
        <f t="shared" si="3"/>
        <v>107.9</v>
      </c>
      <c r="P11" s="41">
        <f t="shared" si="4"/>
        <v>103.6</v>
      </c>
      <c r="Q11" s="41">
        <f t="shared" si="5"/>
        <v>113.4</v>
      </c>
      <c r="R11" s="40"/>
      <c r="S11" s="199"/>
      <c r="T11" s="196"/>
      <c r="U11" s="196"/>
      <c r="V11" s="196"/>
      <c r="W11" s="196"/>
    </row>
    <row r="12" spans="1:23" ht="14.5" x14ac:dyDescent="0.35">
      <c r="C12" s="40">
        <v>105.19732536799999</v>
      </c>
      <c r="D12" s="40">
        <v>109.16774069900001</v>
      </c>
      <c r="E12" s="40">
        <v>106.144066366</v>
      </c>
      <c r="F12" s="40">
        <v>108.04105004100001</v>
      </c>
      <c r="G12" t="s">
        <v>1644</v>
      </c>
      <c r="H12" s="26" t="str">
        <f t="shared" si="1"/>
        <v>;;105,2;109,2;106,1;108</v>
      </c>
      <c r="J12" s="181"/>
      <c r="K12" s="181"/>
      <c r="L12" s="181"/>
      <c r="M12" s="181"/>
      <c r="N12" s="41">
        <f t="shared" si="2"/>
        <v>105.2</v>
      </c>
      <c r="O12" s="41">
        <f t="shared" si="3"/>
        <v>109.2</v>
      </c>
      <c r="P12" s="41">
        <f t="shared" si="4"/>
        <v>106.1</v>
      </c>
      <c r="Q12" s="41">
        <f t="shared" si="5"/>
        <v>108</v>
      </c>
      <c r="R12" s="40"/>
      <c r="S12" s="199"/>
      <c r="T12" s="196"/>
      <c r="U12" s="196"/>
      <c r="V12" s="196"/>
      <c r="W12" s="196"/>
    </row>
    <row r="13" spans="1:23" ht="14.5" x14ac:dyDescent="0.35">
      <c r="A13" s="80">
        <v>2017</v>
      </c>
      <c r="C13" s="40">
        <v>115.478095325</v>
      </c>
      <c r="D13" s="40">
        <v>111.963872886</v>
      </c>
      <c r="E13" s="40">
        <v>108.609422094</v>
      </c>
      <c r="F13" s="40">
        <v>110.941706184</v>
      </c>
      <c r="G13" t="s">
        <v>1644</v>
      </c>
      <c r="H13" s="26" t="str">
        <f t="shared" si="1"/>
        <v>2017;;115,5;112;108,6;110,9</v>
      </c>
      <c r="J13" s="181"/>
      <c r="K13" s="181"/>
      <c r="L13" s="181"/>
      <c r="M13" s="181"/>
      <c r="N13" s="41">
        <f t="shared" si="2"/>
        <v>115.5</v>
      </c>
      <c r="O13" s="41">
        <f t="shared" si="3"/>
        <v>112</v>
      </c>
      <c r="P13" s="41">
        <f t="shared" si="4"/>
        <v>108.6</v>
      </c>
      <c r="Q13" s="41">
        <f t="shared" si="5"/>
        <v>110.9</v>
      </c>
      <c r="R13" s="40"/>
      <c r="S13" s="199"/>
      <c r="T13" s="196"/>
      <c r="U13" s="196"/>
      <c r="V13" s="196"/>
      <c r="W13" s="196"/>
    </row>
    <row r="14" spans="1:23" ht="14.5" x14ac:dyDescent="0.35">
      <c r="C14" s="40">
        <v>111.16554357</v>
      </c>
      <c r="D14" s="40">
        <v>113.164164382</v>
      </c>
      <c r="E14" s="40">
        <v>115.822372685</v>
      </c>
      <c r="F14" s="40">
        <v>115.907620747</v>
      </c>
      <c r="G14" t="s">
        <v>1644</v>
      </c>
      <c r="H14" s="26" t="str">
        <f t="shared" si="1"/>
        <v>;;111,2;113,2;115,8;115,9</v>
      </c>
      <c r="J14" s="181"/>
      <c r="K14" s="181"/>
      <c r="L14" s="181"/>
      <c r="M14" s="181"/>
      <c r="N14" s="41">
        <f t="shared" si="2"/>
        <v>111.2</v>
      </c>
      <c r="O14" s="41">
        <f t="shared" si="3"/>
        <v>113.2</v>
      </c>
      <c r="P14" s="41">
        <f t="shared" si="4"/>
        <v>115.8</v>
      </c>
      <c r="Q14" s="41">
        <f t="shared" si="5"/>
        <v>115.9</v>
      </c>
      <c r="R14" s="40"/>
      <c r="S14" s="199"/>
      <c r="T14" s="196"/>
      <c r="U14" s="196"/>
      <c r="V14" s="196"/>
      <c r="W14" s="196"/>
    </row>
    <row r="15" spans="1:23" ht="14.5" x14ac:dyDescent="0.35">
      <c r="C15" s="40">
        <v>105.610656031</v>
      </c>
      <c r="D15" s="40">
        <v>115.473183418</v>
      </c>
      <c r="E15" s="40">
        <v>110.50908419700001</v>
      </c>
      <c r="F15" s="40">
        <v>121.829034135</v>
      </c>
      <c r="G15" t="s">
        <v>1644</v>
      </c>
      <c r="H15" s="26" t="str">
        <f t="shared" si="1"/>
        <v>;;105,6;115,5;110,5;121,8</v>
      </c>
      <c r="J15" s="181"/>
      <c r="K15" s="181"/>
      <c r="L15" s="181"/>
      <c r="M15" s="181"/>
      <c r="N15" s="41">
        <f t="shared" si="2"/>
        <v>105.6</v>
      </c>
      <c r="O15" s="41">
        <f t="shared" si="3"/>
        <v>115.5</v>
      </c>
      <c r="P15" s="41">
        <f t="shared" si="4"/>
        <v>110.5</v>
      </c>
      <c r="Q15" s="41">
        <f t="shared" si="5"/>
        <v>121.8</v>
      </c>
      <c r="R15" s="40"/>
      <c r="S15" s="199"/>
      <c r="T15" s="196"/>
      <c r="U15" s="196"/>
      <c r="V15" s="196"/>
      <c r="W15" s="196"/>
    </row>
    <row r="16" spans="1:23" ht="14.5" x14ac:dyDescent="0.35">
      <c r="C16" s="40">
        <v>122.449614164</v>
      </c>
      <c r="D16" s="40">
        <v>118.629416687</v>
      </c>
      <c r="E16" s="40">
        <v>120.598408448</v>
      </c>
      <c r="F16" s="40">
        <v>125.83485932400001</v>
      </c>
      <c r="G16" t="s">
        <v>1644</v>
      </c>
      <c r="H16" s="26" t="str">
        <f t="shared" si="1"/>
        <v>;;122,4;118,6;120,6;125,8</v>
      </c>
      <c r="J16" s="181"/>
      <c r="K16" s="181"/>
      <c r="L16" s="181"/>
      <c r="M16" s="181"/>
      <c r="N16" s="41">
        <f t="shared" si="2"/>
        <v>122.4</v>
      </c>
      <c r="O16" s="41">
        <f t="shared" si="3"/>
        <v>118.6</v>
      </c>
      <c r="P16" s="41">
        <f t="shared" si="4"/>
        <v>120.6</v>
      </c>
      <c r="Q16" s="41">
        <f t="shared" si="5"/>
        <v>125.8</v>
      </c>
      <c r="R16" s="40"/>
      <c r="S16" s="199"/>
      <c r="T16" s="196"/>
      <c r="U16" s="196"/>
      <c r="V16" s="196"/>
      <c r="W16" s="196"/>
    </row>
    <row r="17" spans="1:23" ht="14.5" x14ac:dyDescent="0.35">
      <c r="A17">
        <v>2018</v>
      </c>
      <c r="C17" s="40">
        <v>104.437171255</v>
      </c>
      <c r="D17" s="40">
        <v>119.791522723</v>
      </c>
      <c r="E17" s="40">
        <v>120.362079326</v>
      </c>
      <c r="F17" s="40">
        <v>116.990433806</v>
      </c>
      <c r="G17" t="s">
        <v>1644</v>
      </c>
      <c r="H17" s="26" t="str">
        <f t="shared" si="1"/>
        <v>2018;;104,4;119,8;120,4;117</v>
      </c>
      <c r="J17" s="181"/>
      <c r="K17" s="181"/>
      <c r="L17" s="181"/>
      <c r="M17" s="181"/>
      <c r="N17" s="41">
        <f t="shared" si="2"/>
        <v>104.4</v>
      </c>
      <c r="O17" s="41">
        <f t="shared" si="3"/>
        <v>119.8</v>
      </c>
      <c r="P17" s="41">
        <f t="shared" si="4"/>
        <v>120.4</v>
      </c>
      <c r="Q17" s="41">
        <f t="shared" si="5"/>
        <v>117</v>
      </c>
      <c r="R17" s="40"/>
      <c r="S17" s="199"/>
      <c r="T17" s="196"/>
      <c r="U17" s="196"/>
      <c r="V17" s="196"/>
      <c r="W17" s="196"/>
    </row>
    <row r="18" spans="1:23" ht="14.5" x14ac:dyDescent="0.35">
      <c r="C18" s="40">
        <v>128.02114301399999</v>
      </c>
      <c r="D18" s="40">
        <v>126.880933106</v>
      </c>
      <c r="E18" s="40">
        <v>122.13224877099999</v>
      </c>
      <c r="F18" s="40">
        <v>126.990508956</v>
      </c>
      <c r="G18" t="s">
        <v>1644</v>
      </c>
      <c r="H18" s="26" t="str">
        <f t="shared" si="1"/>
        <v>;;128;126,9;122,1;127</v>
      </c>
      <c r="J18" s="181"/>
      <c r="K18" s="181"/>
      <c r="L18" s="181"/>
      <c r="M18" s="181"/>
      <c r="N18" s="41">
        <f t="shared" si="2"/>
        <v>128</v>
      </c>
      <c r="O18" s="41">
        <f t="shared" si="3"/>
        <v>126.9</v>
      </c>
      <c r="P18" s="41">
        <f t="shared" si="4"/>
        <v>122.1</v>
      </c>
      <c r="Q18" s="41">
        <f t="shared" si="5"/>
        <v>127</v>
      </c>
      <c r="R18" s="40"/>
      <c r="S18" s="199"/>
      <c r="T18" s="196"/>
      <c r="U18" s="196"/>
      <c r="V18" s="196"/>
      <c r="W18" s="196"/>
    </row>
    <row r="19" spans="1:23" ht="14.5" x14ac:dyDescent="0.35">
      <c r="C19" s="40">
        <v>131.25667226499999</v>
      </c>
      <c r="D19" s="40">
        <v>130.576324769</v>
      </c>
      <c r="E19" s="40">
        <v>124.82122428</v>
      </c>
      <c r="F19" s="40">
        <v>121.98767849399999</v>
      </c>
      <c r="G19" t="s">
        <v>1644</v>
      </c>
      <c r="H19" s="26" t="str">
        <f t="shared" si="1"/>
        <v>;;131,3;130,6;124,8;122</v>
      </c>
      <c r="J19" s="181"/>
      <c r="K19" s="181"/>
      <c r="L19" s="181"/>
      <c r="M19" s="181"/>
      <c r="N19" s="41">
        <f t="shared" si="2"/>
        <v>131.30000000000001</v>
      </c>
      <c r="O19" s="41">
        <f t="shared" si="3"/>
        <v>130.6</v>
      </c>
      <c r="P19" s="41">
        <f t="shared" si="4"/>
        <v>124.8</v>
      </c>
      <c r="Q19" s="41">
        <f t="shared" si="5"/>
        <v>122</v>
      </c>
      <c r="R19" s="40"/>
      <c r="S19" s="199"/>
      <c r="T19" s="196"/>
      <c r="U19" s="196"/>
      <c r="V19" s="196"/>
      <c r="W19" s="196"/>
    </row>
    <row r="20" spans="1:23" ht="14.5" x14ac:dyDescent="0.35">
      <c r="C20" s="40">
        <v>131.030201065</v>
      </c>
      <c r="D20" s="40">
        <v>137.26789962300001</v>
      </c>
      <c r="E20" s="40">
        <v>125.963694441</v>
      </c>
      <c r="F20" s="40">
        <v>129.059690531</v>
      </c>
      <c r="G20" t="s">
        <v>1644</v>
      </c>
      <c r="H20" s="26" t="str">
        <f t="shared" si="1"/>
        <v>;;131;137,3;126;129,1</v>
      </c>
      <c r="J20" s="181"/>
      <c r="K20" s="181"/>
      <c r="L20" s="181"/>
      <c r="M20" s="181"/>
      <c r="N20" s="41">
        <f t="shared" si="2"/>
        <v>131</v>
      </c>
      <c r="O20" s="41">
        <f t="shared" si="3"/>
        <v>137.30000000000001</v>
      </c>
      <c r="P20" s="41">
        <f t="shared" si="4"/>
        <v>126</v>
      </c>
      <c r="Q20" s="41">
        <f t="shared" si="5"/>
        <v>129.1</v>
      </c>
      <c r="R20" s="40"/>
      <c r="S20" s="199"/>
      <c r="T20" s="196"/>
      <c r="U20" s="196"/>
      <c r="V20" s="196"/>
      <c r="W20" s="196"/>
    </row>
    <row r="21" spans="1:23" ht="14.5" x14ac:dyDescent="0.35">
      <c r="A21">
        <v>2019</v>
      </c>
      <c r="C21" s="40">
        <v>127.08872845499999</v>
      </c>
      <c r="D21" s="40">
        <v>132.77608848</v>
      </c>
      <c r="E21" s="40">
        <v>123.21087727600001</v>
      </c>
      <c r="F21" s="40">
        <v>132.97287263199999</v>
      </c>
      <c r="G21" t="s">
        <v>1644</v>
      </c>
      <c r="H21" s="26" t="str">
        <f t="shared" si="1"/>
        <v>2019;;127,1;132,8;123,2;133</v>
      </c>
      <c r="J21" s="181"/>
      <c r="K21" s="181"/>
      <c r="L21" s="181"/>
      <c r="M21" s="181"/>
      <c r="N21" s="41">
        <f t="shared" si="2"/>
        <v>127.1</v>
      </c>
      <c r="O21" s="41">
        <f t="shared" si="3"/>
        <v>132.80000000000001</v>
      </c>
      <c r="P21" s="41">
        <f t="shared" si="4"/>
        <v>123.2</v>
      </c>
      <c r="Q21" s="41">
        <f t="shared" si="5"/>
        <v>133</v>
      </c>
      <c r="R21" s="40"/>
      <c r="S21" s="199"/>
      <c r="T21" s="196"/>
      <c r="U21" s="196"/>
      <c r="V21" s="196"/>
      <c r="W21" s="196"/>
    </row>
    <row r="22" spans="1:23" ht="14.5" x14ac:dyDescent="0.35">
      <c r="C22" s="40">
        <v>122.324501243</v>
      </c>
      <c r="D22" s="40">
        <v>140.13800629900001</v>
      </c>
      <c r="E22" s="40">
        <v>130.92880807099999</v>
      </c>
      <c r="F22" s="40">
        <v>139.45446607100001</v>
      </c>
      <c r="G22" t="s">
        <v>1644</v>
      </c>
      <c r="H22" s="26" t="str">
        <f t="shared" si="1"/>
        <v>;;122,3;140,1;130,9;139,5</v>
      </c>
      <c r="J22" s="181"/>
      <c r="K22" s="181"/>
      <c r="L22" s="181"/>
      <c r="M22" s="181"/>
      <c r="N22" s="41">
        <f t="shared" si="2"/>
        <v>122.3</v>
      </c>
      <c r="O22" s="41">
        <f t="shared" si="3"/>
        <v>140.1</v>
      </c>
      <c r="P22" s="41">
        <f t="shared" si="4"/>
        <v>130.9</v>
      </c>
      <c r="Q22" s="41">
        <f t="shared" si="5"/>
        <v>139.5</v>
      </c>
      <c r="R22" s="40"/>
      <c r="S22" s="199"/>
      <c r="T22" s="196"/>
      <c r="U22" s="196"/>
      <c r="V22" s="196"/>
      <c r="W22" s="196"/>
    </row>
    <row r="23" spans="1:23" ht="14.5" x14ac:dyDescent="0.35">
      <c r="C23" s="40">
        <v>150.322072453</v>
      </c>
      <c r="D23" s="40">
        <v>139.29121199100001</v>
      </c>
      <c r="E23" s="40">
        <v>129.54798727599999</v>
      </c>
      <c r="F23" s="40">
        <v>143.87075678799999</v>
      </c>
      <c r="G23" t="s">
        <v>1644</v>
      </c>
      <c r="H23" s="26" t="str">
        <f t="shared" si="1"/>
        <v>;;150,3;139,3;129,5;143,9</v>
      </c>
      <c r="J23" s="181"/>
      <c r="K23" s="181"/>
      <c r="L23" s="181"/>
      <c r="M23" s="181"/>
      <c r="N23" s="41">
        <f t="shared" si="2"/>
        <v>150.30000000000001</v>
      </c>
      <c r="O23" s="41">
        <f t="shared" si="3"/>
        <v>139.30000000000001</v>
      </c>
      <c r="P23" s="41">
        <f t="shared" si="4"/>
        <v>129.5</v>
      </c>
      <c r="Q23" s="41">
        <f t="shared" si="5"/>
        <v>143.9</v>
      </c>
      <c r="R23" s="40"/>
      <c r="S23" s="199"/>
      <c r="T23" s="196"/>
      <c r="U23" s="196"/>
      <c r="V23" s="196"/>
      <c r="W23" s="196"/>
    </row>
    <row r="24" spans="1:23" ht="14.5" x14ac:dyDescent="0.35">
      <c r="C24" s="40">
        <v>136.84715810500001</v>
      </c>
      <c r="D24" s="40">
        <v>142.61446802399999</v>
      </c>
      <c r="E24" s="40">
        <v>127.908548745</v>
      </c>
      <c r="F24" s="40">
        <v>142.55249385400001</v>
      </c>
      <c r="G24" t="s">
        <v>1644</v>
      </c>
      <c r="H24" s="26" t="str">
        <f t="shared" si="1"/>
        <v>;;136,8;142,6;127,9;142,6</v>
      </c>
      <c r="J24" s="94"/>
      <c r="K24" s="94"/>
      <c r="L24" s="94"/>
      <c r="M24" s="94"/>
      <c r="N24" s="41">
        <f t="shared" si="2"/>
        <v>136.80000000000001</v>
      </c>
      <c r="O24" s="41">
        <f t="shared" si="3"/>
        <v>142.6</v>
      </c>
      <c r="P24" s="41">
        <f t="shared" si="4"/>
        <v>127.9</v>
      </c>
      <c r="Q24" s="41">
        <f t="shared" si="5"/>
        <v>142.6</v>
      </c>
      <c r="R24" s="40"/>
      <c r="S24" s="199"/>
      <c r="T24" s="196"/>
      <c r="U24" s="196"/>
      <c r="V24" s="196"/>
      <c r="W24" s="196"/>
    </row>
    <row r="25" spans="1:23" ht="14.5" x14ac:dyDescent="0.35">
      <c r="A25">
        <v>2020</v>
      </c>
      <c r="C25" s="40">
        <v>150.65805929199999</v>
      </c>
      <c r="D25" s="40">
        <v>146.634904737</v>
      </c>
      <c r="E25" s="40">
        <v>144.505295026</v>
      </c>
      <c r="F25" s="40">
        <v>142.218392865</v>
      </c>
      <c r="G25" t="s">
        <v>1644</v>
      </c>
      <c r="H25" s="26" t="str">
        <f t="shared" si="1"/>
        <v>2020;;150,7;146,6;144,5;142,2</v>
      </c>
      <c r="J25" s="94"/>
      <c r="K25" s="94"/>
      <c r="L25" s="94"/>
      <c r="M25" s="94"/>
      <c r="N25" s="41">
        <f t="shared" si="2"/>
        <v>150.69999999999999</v>
      </c>
      <c r="O25" s="41">
        <f t="shared" si="3"/>
        <v>146.6</v>
      </c>
      <c r="P25" s="41">
        <f t="shared" si="4"/>
        <v>144.5</v>
      </c>
      <c r="Q25" s="41">
        <f t="shared" si="5"/>
        <v>142.19999999999999</v>
      </c>
      <c r="R25" s="40"/>
      <c r="S25" s="199"/>
      <c r="T25" s="196"/>
      <c r="U25" s="196"/>
      <c r="V25" s="196"/>
      <c r="W25" s="196"/>
    </row>
    <row r="26" spans="1:23" ht="14.5" x14ac:dyDescent="0.35">
      <c r="C26" s="40">
        <v>140.127053262</v>
      </c>
      <c r="D26" s="40">
        <v>148.86203168700001</v>
      </c>
      <c r="E26" s="40">
        <v>134.863407717</v>
      </c>
      <c r="F26" s="40">
        <v>136.54249610599999</v>
      </c>
      <c r="G26" t="s">
        <v>1644</v>
      </c>
      <c r="H26" s="26" t="str">
        <f t="shared" si="1"/>
        <v>;;140,1;148,9;134,9;136,5</v>
      </c>
      <c r="J26" s="94"/>
      <c r="K26" s="94"/>
      <c r="L26" s="94"/>
      <c r="M26" s="94"/>
      <c r="N26" s="41">
        <f t="shared" ref="N26" si="6">ROUND(C26,1)</f>
        <v>140.1</v>
      </c>
      <c r="O26" s="41">
        <f t="shared" ref="O26" si="7">ROUND(D26,1)</f>
        <v>148.9</v>
      </c>
      <c r="P26" s="41">
        <f t="shared" ref="P26" si="8">ROUND(E26,1)</f>
        <v>134.9</v>
      </c>
      <c r="Q26" s="41">
        <f t="shared" ref="Q26" si="9">ROUND(F26,1)</f>
        <v>136.5</v>
      </c>
      <c r="R26" s="40"/>
      <c r="S26" s="199"/>
      <c r="T26" s="196"/>
      <c r="U26" s="196"/>
      <c r="V26" s="196"/>
      <c r="W26" s="196"/>
    </row>
    <row r="27" spans="1:23" ht="14.5" x14ac:dyDescent="0.35">
      <c r="A27" t="s">
        <v>1806</v>
      </c>
      <c r="C27" s="94">
        <f>C26/C25-1</f>
        <v>-6.9900051012798281E-2</v>
      </c>
      <c r="D27" s="94">
        <f t="shared" ref="D27:F27" si="10">D26/D25-1</f>
        <v>1.5188245622653973E-2</v>
      </c>
      <c r="E27" s="94">
        <f t="shared" si="10"/>
        <v>-6.6723418731923889E-2</v>
      </c>
      <c r="F27" s="94">
        <f t="shared" si="10"/>
        <v>-3.9909723662732044E-2</v>
      </c>
      <c r="H27" s="26"/>
      <c r="I27" s="80"/>
      <c r="J27" s="94"/>
      <c r="K27" s="94"/>
      <c r="L27" s="94"/>
      <c r="M27" s="94"/>
      <c r="N27" s="41"/>
      <c r="O27" s="41"/>
      <c r="P27" s="41"/>
      <c r="Q27" s="41"/>
      <c r="R27" s="40"/>
      <c r="S27" s="199"/>
      <c r="T27" s="196"/>
      <c r="U27" s="196"/>
      <c r="V27" s="196"/>
      <c r="W27" s="196"/>
    </row>
    <row r="28" spans="1:23" x14ac:dyDescent="0.25">
      <c r="C28" s="94"/>
      <c r="D28" s="94"/>
      <c r="E28" s="94"/>
      <c r="F28" s="94"/>
      <c r="J28" s="94"/>
      <c r="K28" s="94"/>
      <c r="L28" s="94"/>
      <c r="M28" s="94"/>
    </row>
    <row r="29" spans="1:23" x14ac:dyDescent="0.25">
      <c r="J29" s="94"/>
      <c r="K29" s="94"/>
      <c r="L29" s="94"/>
      <c r="M29" s="94"/>
    </row>
    <row r="30" spans="1:23" x14ac:dyDescent="0.25">
      <c r="J30" s="94"/>
      <c r="K30" s="94"/>
      <c r="L30" s="94"/>
      <c r="M30" s="94"/>
    </row>
    <row r="31" spans="1:23" x14ac:dyDescent="0.25">
      <c r="J31" s="94"/>
      <c r="K31" s="94"/>
      <c r="L31" s="94"/>
      <c r="M31" s="94"/>
    </row>
    <row r="32" spans="1:23" x14ac:dyDescent="0.25">
      <c r="J32" s="94"/>
      <c r="K32" s="94"/>
      <c r="L32" s="94"/>
      <c r="M32" s="94"/>
    </row>
    <row r="33" spans="3:13" x14ac:dyDescent="0.25">
      <c r="C33" s="42"/>
      <c r="D33" s="42"/>
      <c r="E33" s="42"/>
      <c r="F33" s="42"/>
      <c r="J33" s="94"/>
      <c r="K33" s="94"/>
      <c r="L33" s="94"/>
      <c r="M33" s="94"/>
    </row>
    <row r="34" spans="3:13" x14ac:dyDescent="0.25">
      <c r="C34" s="43"/>
      <c r="D34" s="43"/>
      <c r="E34" s="43"/>
      <c r="F34" s="43"/>
      <c r="J34" s="94"/>
      <c r="K34" s="94"/>
      <c r="L34" s="94"/>
      <c r="M34" s="94"/>
    </row>
    <row r="35" spans="3:13" x14ac:dyDescent="0.25">
      <c r="C35" s="42"/>
      <c r="D35" s="42"/>
      <c r="E35" s="42"/>
      <c r="F35" s="42"/>
      <c r="J35" s="94"/>
      <c r="K35" s="94"/>
      <c r="L35" s="94"/>
      <c r="M35" s="94"/>
    </row>
    <row r="36" spans="3:13" x14ac:dyDescent="0.25">
      <c r="C36" s="42"/>
      <c r="D36" s="42"/>
      <c r="E36" s="42"/>
      <c r="F36" s="42"/>
      <c r="J36" s="94"/>
      <c r="K36" s="94"/>
      <c r="L36" s="94"/>
      <c r="M36" s="94"/>
    </row>
    <row r="37" spans="3:13" x14ac:dyDescent="0.25">
      <c r="C37" s="42"/>
      <c r="D37" s="42"/>
      <c r="E37" s="42"/>
      <c r="F37" s="42"/>
      <c r="J37" s="94"/>
      <c r="K37" s="94"/>
      <c r="L37" s="94"/>
      <c r="M37" s="94"/>
    </row>
    <row r="38" spans="3:13" x14ac:dyDescent="0.25">
      <c r="C38" s="42"/>
      <c r="D38" s="42"/>
      <c r="E38" s="42"/>
      <c r="F38" s="42"/>
      <c r="J38" s="94"/>
      <c r="K38" s="94"/>
      <c r="L38" s="94"/>
      <c r="M38" s="94"/>
    </row>
    <row r="39" spans="3:13" x14ac:dyDescent="0.25">
      <c r="C39" s="42"/>
      <c r="D39" s="42"/>
      <c r="E39" s="42"/>
      <c r="F39" s="42"/>
      <c r="J39" s="94"/>
      <c r="K39" s="94"/>
      <c r="L39" s="94"/>
      <c r="M39" s="94"/>
    </row>
    <row r="40" spans="3:13" x14ac:dyDescent="0.25">
      <c r="C40" s="42"/>
      <c r="D40" s="42"/>
      <c r="E40" s="42"/>
      <c r="F40" s="42"/>
      <c r="J40" s="94"/>
      <c r="K40" s="94"/>
      <c r="L40" s="94"/>
      <c r="M40" s="94"/>
    </row>
    <row r="41" spans="3:13" x14ac:dyDescent="0.25">
      <c r="C41" s="42"/>
      <c r="D41" s="42"/>
      <c r="E41" s="42"/>
      <c r="F41" s="42"/>
    </row>
    <row r="42" spans="3:13" x14ac:dyDescent="0.25">
      <c r="C42" s="42"/>
      <c r="D42" s="42"/>
      <c r="E42" s="42"/>
      <c r="F42" s="42"/>
    </row>
    <row r="43" spans="3:13" x14ac:dyDescent="0.25">
      <c r="C43" s="42"/>
      <c r="D43" s="42"/>
      <c r="E43" s="42"/>
      <c r="F43" s="42"/>
    </row>
    <row r="44" spans="3:13" x14ac:dyDescent="0.25">
      <c r="C44" s="42"/>
      <c r="D44" s="42"/>
      <c r="E44" s="42"/>
      <c r="F44" s="42"/>
    </row>
    <row r="45" spans="3:13" x14ac:dyDescent="0.25">
      <c r="C45" s="41"/>
      <c r="D45" s="41"/>
      <c r="E45" s="41"/>
      <c r="F45" s="17"/>
    </row>
    <row r="46" spans="3:13" x14ac:dyDescent="0.25">
      <c r="C46" s="41"/>
      <c r="D46" s="41"/>
      <c r="E46" s="41"/>
      <c r="F46" s="17"/>
    </row>
    <row r="47" spans="3:13" x14ac:dyDescent="0.25">
      <c r="C47" s="41"/>
      <c r="D47" s="41"/>
      <c r="E47" s="41"/>
      <c r="F47" s="17"/>
    </row>
    <row r="48" spans="3:13" x14ac:dyDescent="0.25">
      <c r="C48" s="41"/>
      <c r="D48" s="41"/>
      <c r="E48" s="41"/>
      <c r="F48" s="17"/>
    </row>
    <row r="49" spans="1:6" x14ac:dyDescent="0.25">
      <c r="C49" s="41"/>
      <c r="D49" s="41"/>
      <c r="E49" s="41"/>
      <c r="F49" s="17"/>
    </row>
    <row r="50" spans="1:6" x14ac:dyDescent="0.25">
      <c r="C50" s="41"/>
      <c r="D50" s="41"/>
      <c r="E50" s="41"/>
      <c r="F50" s="17"/>
    </row>
    <row r="51" spans="1:6" x14ac:dyDescent="0.25">
      <c r="C51" s="41"/>
      <c r="D51" s="41"/>
      <c r="E51" s="41"/>
      <c r="F51" s="17"/>
    </row>
    <row r="52" spans="1:6" x14ac:dyDescent="0.25">
      <c r="C52" s="41"/>
      <c r="D52" s="41"/>
      <c r="E52" s="41"/>
      <c r="F52" s="17"/>
    </row>
    <row r="53" spans="1:6" x14ac:dyDescent="0.25">
      <c r="A53" s="21"/>
      <c r="C53" s="41"/>
      <c r="D53" s="41"/>
      <c r="E53" s="41"/>
      <c r="F53" s="41"/>
    </row>
    <row r="54" spans="1:6" x14ac:dyDescent="0.25">
      <c r="C54" s="41"/>
      <c r="D54" s="41"/>
      <c r="E54" s="41"/>
      <c r="F54" s="41"/>
    </row>
    <row r="55" spans="1:6" x14ac:dyDescent="0.25">
      <c r="C55" s="41"/>
      <c r="D55" s="41"/>
      <c r="E55" s="41"/>
      <c r="F55" s="41"/>
    </row>
    <row r="56" spans="1:6" x14ac:dyDescent="0.25">
      <c r="C56" s="41"/>
      <c r="D56" s="41"/>
      <c r="E56" s="41"/>
      <c r="F56" s="41"/>
    </row>
    <row r="57" spans="1:6" x14ac:dyDescent="0.25">
      <c r="A57" s="80"/>
      <c r="C57" s="41"/>
      <c r="D57" s="41"/>
      <c r="E57" s="41"/>
      <c r="F57" s="41"/>
    </row>
    <row r="65" spans="3:7" ht="14.5" x14ac:dyDescent="0.3">
      <c r="C65" s="197"/>
      <c r="D65" s="198" t="s">
        <v>1688</v>
      </c>
      <c r="E65" s="198" t="s">
        <v>1689</v>
      </c>
      <c r="F65" s="198" t="s">
        <v>1695</v>
      </c>
      <c r="G65" s="198" t="s">
        <v>1696</v>
      </c>
    </row>
    <row r="66" spans="3:7" ht="14.5" x14ac:dyDescent="0.25">
      <c r="C66" s="199">
        <v>41640</v>
      </c>
      <c r="D66" s="196">
        <v>81.660089999999997</v>
      </c>
      <c r="E66" s="196">
        <v>98.323930000000004</v>
      </c>
      <c r="F66" s="196">
        <v>105.3531</v>
      </c>
      <c r="G66" s="196">
        <v>97.583359999999999</v>
      </c>
    </row>
    <row r="67" spans="3:7" ht="14.5" x14ac:dyDescent="0.25">
      <c r="C67" s="199">
        <v>41730</v>
      </c>
      <c r="D67" s="196">
        <v>94.770200000000003</v>
      </c>
      <c r="E67" s="196">
        <v>93.445329999999998</v>
      </c>
      <c r="F67" s="196">
        <v>101.25700000000001</v>
      </c>
      <c r="G67" s="196">
        <v>97.374089999999995</v>
      </c>
    </row>
    <row r="68" spans="3:7" ht="14.5" x14ac:dyDescent="0.25">
      <c r="C68" s="199">
        <v>41821</v>
      </c>
      <c r="D68" s="196">
        <v>102.8592</v>
      </c>
      <c r="E68" s="196">
        <v>98.815759999999997</v>
      </c>
      <c r="F68" s="196">
        <v>100.3122</v>
      </c>
      <c r="G68" s="196">
        <v>100.5609</v>
      </c>
    </row>
    <row r="69" spans="3:7" ht="14.5" x14ac:dyDescent="0.25">
      <c r="C69" s="199">
        <v>41913</v>
      </c>
      <c r="D69" s="196">
        <v>99.510319999999993</v>
      </c>
      <c r="E69" s="196">
        <v>97.774379999999994</v>
      </c>
      <c r="F69" s="196">
        <v>103.6104</v>
      </c>
      <c r="G69" s="196">
        <v>102.54170000000001</v>
      </c>
    </row>
    <row r="70" spans="3:7" ht="14.5" x14ac:dyDescent="0.25">
      <c r="C70" s="199">
        <v>42005</v>
      </c>
      <c r="D70" s="196">
        <v>95.037229999999994</v>
      </c>
      <c r="E70" s="196">
        <v>98.433679999999995</v>
      </c>
      <c r="F70" s="196">
        <v>102.4986</v>
      </c>
      <c r="G70" s="196">
        <v>106.06659999999999</v>
      </c>
    </row>
    <row r="71" spans="3:7" ht="14.5" x14ac:dyDescent="0.25">
      <c r="C71" s="199">
        <v>42095</v>
      </c>
      <c r="D71" s="196">
        <v>89.527529999999999</v>
      </c>
      <c r="E71" s="196">
        <v>106.7246</v>
      </c>
      <c r="F71" s="196">
        <v>98.794060000000002</v>
      </c>
      <c r="G71" s="196">
        <v>93.706329999999994</v>
      </c>
    </row>
    <row r="72" spans="3:7" ht="14.5" x14ac:dyDescent="0.25">
      <c r="C72" s="199">
        <v>42186</v>
      </c>
      <c r="D72" s="196">
        <v>110.4905</v>
      </c>
      <c r="E72" s="196">
        <v>95.709729999999993</v>
      </c>
      <c r="F72" s="196">
        <v>97.181060000000002</v>
      </c>
      <c r="G72" s="196">
        <v>99.232619999999997</v>
      </c>
    </row>
    <row r="73" spans="3:7" ht="14.5" x14ac:dyDescent="0.25">
      <c r="C73" s="199">
        <v>42278</v>
      </c>
      <c r="D73" s="196">
        <v>103.42619999999999</v>
      </c>
      <c r="E73" s="196">
        <v>98.95514</v>
      </c>
      <c r="F73" s="196">
        <v>99.735619999999997</v>
      </c>
      <c r="G73" s="196">
        <v>102.17019999999999</v>
      </c>
    </row>
    <row r="74" spans="3:7" ht="14.5" x14ac:dyDescent="0.25">
      <c r="C74" s="199">
        <v>42370</v>
      </c>
      <c r="D74" s="196">
        <v>101.5399</v>
      </c>
      <c r="E74" s="196">
        <v>103.2302</v>
      </c>
      <c r="F74" s="196">
        <v>102.9006</v>
      </c>
      <c r="G74" s="196">
        <v>101.5508</v>
      </c>
    </row>
    <row r="75" spans="3:7" ht="14.5" x14ac:dyDescent="0.25">
      <c r="C75" s="199">
        <v>42461</v>
      </c>
      <c r="D75" s="196">
        <v>102.9889</v>
      </c>
      <c r="E75" s="196">
        <v>100.6579</v>
      </c>
      <c r="F75" s="196">
        <v>110.1421</v>
      </c>
      <c r="G75" s="196">
        <v>98.785659999999993</v>
      </c>
    </row>
    <row r="76" spans="3:7" ht="14.5" x14ac:dyDescent="0.25">
      <c r="C76" s="199">
        <v>42552</v>
      </c>
      <c r="D76" s="196">
        <v>94.088459999999998</v>
      </c>
      <c r="E76" s="196">
        <v>107.83369999999999</v>
      </c>
      <c r="F76" s="196">
        <v>113.39879999999999</v>
      </c>
      <c r="G76" s="196">
        <v>103.0851</v>
      </c>
    </row>
    <row r="77" spans="3:7" ht="14.5" x14ac:dyDescent="0.25">
      <c r="C77" s="199">
        <v>42644</v>
      </c>
      <c r="D77" s="196">
        <v>105.1908</v>
      </c>
      <c r="E77" s="196">
        <v>108.86490000000001</v>
      </c>
      <c r="F77" s="196">
        <v>108.0635</v>
      </c>
      <c r="G77" s="196">
        <v>106.17740000000001</v>
      </c>
    </row>
    <row r="78" spans="3:7" ht="14.5" x14ac:dyDescent="0.25">
      <c r="C78" s="199">
        <v>42736</v>
      </c>
      <c r="D78" s="196">
        <v>116.3121</v>
      </c>
      <c r="E78" s="196">
        <v>112.5407</v>
      </c>
      <c r="F78" s="196">
        <v>110.8964</v>
      </c>
      <c r="G78" s="196">
        <v>109.2248</v>
      </c>
    </row>
    <row r="79" spans="3:7" ht="14.5" x14ac:dyDescent="0.25">
      <c r="C79" s="199">
        <v>42826</v>
      </c>
      <c r="D79" s="196">
        <v>110.3249</v>
      </c>
      <c r="E79" s="196">
        <v>113.0532</v>
      </c>
      <c r="F79" s="196">
        <v>115.914</v>
      </c>
      <c r="G79" s="196">
        <v>115.88160000000001</v>
      </c>
    </row>
    <row r="80" spans="3:7" ht="14.5" x14ac:dyDescent="0.25">
      <c r="C80" s="199">
        <v>42917</v>
      </c>
      <c r="D80" s="196">
        <v>105.7026</v>
      </c>
      <c r="E80" s="196">
        <v>115.36669999999999</v>
      </c>
      <c r="F80" s="196">
        <v>121.8591</v>
      </c>
      <c r="G80" s="196">
        <v>110.03489999999999</v>
      </c>
    </row>
    <row r="81" spans="3:7" ht="14.5" x14ac:dyDescent="0.25">
      <c r="C81" s="199">
        <v>43009</v>
      </c>
      <c r="D81" s="196">
        <v>122.1452</v>
      </c>
      <c r="E81" s="196">
        <v>117.9597</v>
      </c>
      <c r="F81" s="196">
        <v>125.895</v>
      </c>
      <c r="G81" s="196">
        <v>120.4008</v>
      </c>
    </row>
    <row r="82" spans="3:7" ht="14.5" x14ac:dyDescent="0.25">
      <c r="C82" s="199">
        <v>43101</v>
      </c>
      <c r="D82" s="196">
        <v>106.2432</v>
      </c>
      <c r="E82" s="196">
        <v>120.85299999999999</v>
      </c>
      <c r="F82" s="196">
        <v>116.85850000000001</v>
      </c>
      <c r="G82" s="196">
        <v>121.783</v>
      </c>
    </row>
    <row r="83" spans="3:7" ht="14.5" x14ac:dyDescent="0.25">
      <c r="C83" s="199">
        <v>43191</v>
      </c>
      <c r="D83" s="196">
        <v>126.46769999999999</v>
      </c>
      <c r="E83" s="196">
        <v>126.68470000000001</v>
      </c>
      <c r="F83" s="196">
        <v>127.0017</v>
      </c>
      <c r="G83" s="196">
        <v>122.0668</v>
      </c>
    </row>
    <row r="84" spans="3:7" ht="14.5" x14ac:dyDescent="0.25">
      <c r="C84" s="199">
        <v>43282</v>
      </c>
      <c r="D84" s="196">
        <v>131.36770000000001</v>
      </c>
      <c r="E84" s="196">
        <v>130.44630000000001</v>
      </c>
      <c r="F84" s="196">
        <v>122.0834</v>
      </c>
      <c r="G84" s="196">
        <v>124.3343</v>
      </c>
    </row>
    <row r="85" spans="3:7" ht="14.5" x14ac:dyDescent="0.25">
      <c r="C85" s="199">
        <v>43374</v>
      </c>
      <c r="D85" s="196">
        <v>130.30070000000001</v>
      </c>
      <c r="E85" s="196">
        <v>136.23259999999999</v>
      </c>
      <c r="F85" s="196">
        <v>129.15639999999999</v>
      </c>
      <c r="G85" s="196">
        <v>125.4426</v>
      </c>
    </row>
    <row r="86" spans="3:7" ht="14.5" x14ac:dyDescent="0.25">
      <c r="C86" s="199">
        <v>43466</v>
      </c>
      <c r="D86" s="196">
        <v>130.47790000000001</v>
      </c>
      <c r="E86" s="196">
        <v>134.28749999999999</v>
      </c>
      <c r="F86" s="196">
        <v>132.70599999999999</v>
      </c>
      <c r="G86" s="196">
        <v>125.55500000000001</v>
      </c>
    </row>
    <row r="87" spans="3:7" ht="14.5" x14ac:dyDescent="0.25">
      <c r="C87" s="199">
        <v>43556</v>
      </c>
      <c r="D87" s="196">
        <v>120.5286</v>
      </c>
      <c r="E87" s="196">
        <v>139.85939999999999</v>
      </c>
      <c r="F87" s="196">
        <v>139.46780000000001</v>
      </c>
      <c r="G87" s="196">
        <v>130.6421</v>
      </c>
    </row>
    <row r="88" spans="3:7" ht="14.5" x14ac:dyDescent="0.25">
      <c r="C88" s="199">
        <v>43647</v>
      </c>
      <c r="D88" s="196">
        <v>150.23589999999999</v>
      </c>
      <c r="E88" s="196">
        <v>139.1755</v>
      </c>
      <c r="F88" s="196">
        <v>144.0643</v>
      </c>
      <c r="G88" s="196">
        <v>129.22980000000001</v>
      </c>
    </row>
    <row r="89" spans="3:7" ht="14.5" x14ac:dyDescent="0.25">
      <c r="C89" s="199">
        <v>43739</v>
      </c>
      <c r="D89" s="196">
        <v>135.744</v>
      </c>
      <c r="E89" s="196">
        <v>141.27160000000001</v>
      </c>
      <c r="F89" s="196">
        <v>142.7028</v>
      </c>
      <c r="G89" s="196">
        <v>127.0198</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283"/>
  <sheetViews>
    <sheetView topLeftCell="B79" workbookViewId="0">
      <selection activeCell="P59" sqref="P59"/>
    </sheetView>
  </sheetViews>
  <sheetFormatPr defaultRowHeight="12.5" x14ac:dyDescent="0.25"/>
  <cols>
    <col min="1" max="1" width="37.81640625" customWidth="1"/>
    <col min="2" max="2" width="11.81640625" customWidth="1"/>
    <col min="18" max="18" width="9.7265625" bestFit="1" customWidth="1"/>
  </cols>
  <sheetData>
    <row r="1" spans="1:26" ht="13" x14ac:dyDescent="0.3">
      <c r="A1" s="3" t="s">
        <v>230</v>
      </c>
      <c r="C1" s="56" t="s">
        <v>228</v>
      </c>
    </row>
    <row r="2" spans="1:26" ht="14.5" x14ac:dyDescent="0.35">
      <c r="C2" s="56" t="s">
        <v>229</v>
      </c>
      <c r="E2" s="15" t="s">
        <v>1644</v>
      </c>
      <c r="F2" s="26" t="str">
        <f>A2&amp;E2&amp;B2&amp;E2&amp;C2</f>
        <v>;;Nederland</v>
      </c>
      <c r="H2" t="s">
        <v>535</v>
      </c>
      <c r="I2" t="s">
        <v>536</v>
      </c>
    </row>
    <row r="3" spans="1:26" ht="14.5" x14ac:dyDescent="0.35">
      <c r="A3">
        <v>2014</v>
      </c>
      <c r="C3" s="11">
        <f t="shared" ref="C3:C28" si="0">D3/1000</f>
        <v>10.343</v>
      </c>
      <c r="D3" s="211">
        <v>10343</v>
      </c>
      <c r="E3" s="15" t="s">
        <v>1644</v>
      </c>
      <c r="F3" s="26" t="str">
        <f>A3&amp;E3&amp;B3&amp;E3&amp;C3</f>
        <v>2014;;10,343</v>
      </c>
      <c r="H3" s="77"/>
      <c r="I3" s="77"/>
      <c r="K3">
        <f>SUM(C3:C6)</f>
        <v>45.17</v>
      </c>
      <c r="Y3" s="15"/>
      <c r="Z3" s="22"/>
    </row>
    <row r="4" spans="1:26" ht="14.5" x14ac:dyDescent="0.35">
      <c r="C4" s="11">
        <f t="shared" si="0"/>
        <v>10.026</v>
      </c>
      <c r="D4" s="211">
        <v>10026</v>
      </c>
      <c r="E4" s="15" t="s">
        <v>1644</v>
      </c>
      <c r="F4" s="26" t="str">
        <f t="shared" ref="F4:F23" si="1">A4&amp;E4&amp;B4&amp;E4&amp;C4</f>
        <v>;;10,026</v>
      </c>
      <c r="H4" s="77"/>
      <c r="I4" s="77">
        <f>C4/C3-1</f>
        <v>-3.0648747945470345E-2</v>
      </c>
      <c r="Y4" s="15"/>
      <c r="Z4" s="22"/>
    </row>
    <row r="5" spans="1:26" ht="14.5" x14ac:dyDescent="0.35">
      <c r="C5" s="11">
        <f t="shared" si="0"/>
        <v>10.038</v>
      </c>
      <c r="D5" s="211">
        <v>10038</v>
      </c>
      <c r="E5" s="15" t="s">
        <v>1644</v>
      </c>
      <c r="F5" s="26" t="str">
        <f t="shared" si="1"/>
        <v>;;10,038</v>
      </c>
      <c r="H5" s="77"/>
      <c r="I5" s="77">
        <f t="shared" ref="I5:I21" si="2">C5/C4-1</f>
        <v>1.1968880909636326E-3</v>
      </c>
      <c r="Y5" s="15"/>
      <c r="Z5" s="22"/>
    </row>
    <row r="6" spans="1:26" ht="14.5" x14ac:dyDescent="0.35">
      <c r="C6" s="11">
        <f t="shared" si="0"/>
        <v>14.763</v>
      </c>
      <c r="D6" s="211">
        <v>14763</v>
      </c>
      <c r="E6" s="15" t="s">
        <v>1644</v>
      </c>
      <c r="F6" s="26" t="str">
        <f t="shared" si="1"/>
        <v>;;14,763</v>
      </c>
      <c r="H6" s="77"/>
      <c r="I6" s="77">
        <f t="shared" si="2"/>
        <v>0.47071129707112958</v>
      </c>
      <c r="W6" s="77"/>
      <c r="Y6" s="15"/>
      <c r="Z6" s="22"/>
    </row>
    <row r="7" spans="1:26" ht="14.5" x14ac:dyDescent="0.35">
      <c r="A7" s="23">
        <v>2015</v>
      </c>
      <c r="C7" s="11">
        <f t="shared" si="0"/>
        <v>11.497</v>
      </c>
      <c r="D7" s="211">
        <v>11497</v>
      </c>
      <c r="E7" s="15" t="s">
        <v>1644</v>
      </c>
      <c r="F7" s="26" t="str">
        <f t="shared" si="1"/>
        <v>2015;;11,497</v>
      </c>
      <c r="H7" s="77">
        <f>C7/C3-1</f>
        <v>0.11157304457120754</v>
      </c>
      <c r="I7" s="77">
        <f t="shared" si="2"/>
        <v>-0.22122874754453703</v>
      </c>
      <c r="K7">
        <f>SUM(C7:C10)</f>
        <v>48.381</v>
      </c>
      <c r="W7" s="77"/>
    </row>
    <row r="8" spans="1:26" ht="14.5" x14ac:dyDescent="0.35">
      <c r="A8" s="11"/>
      <c r="C8" s="11">
        <f t="shared" si="0"/>
        <v>11.269</v>
      </c>
      <c r="D8" s="211">
        <v>11269</v>
      </c>
      <c r="E8" s="15" t="s">
        <v>1644</v>
      </c>
      <c r="F8" s="26" t="str">
        <f t="shared" si="1"/>
        <v>;;11,269</v>
      </c>
      <c r="H8" s="77">
        <f t="shared" ref="H8:H21" si="3">C8/C4-1</f>
        <v>0.12397765808896866</v>
      </c>
      <c r="I8" s="77">
        <f t="shared" si="2"/>
        <v>-1.9831260328781353E-2</v>
      </c>
      <c r="W8" s="77"/>
    </row>
    <row r="9" spans="1:26" ht="14.5" x14ac:dyDescent="0.35">
      <c r="B9" s="6"/>
      <c r="C9" s="11">
        <f t="shared" si="0"/>
        <v>10.64</v>
      </c>
      <c r="D9" s="211">
        <v>10640</v>
      </c>
      <c r="E9" s="15" t="s">
        <v>1644</v>
      </c>
      <c r="F9" s="26" t="str">
        <f t="shared" si="1"/>
        <v>;;10,64</v>
      </c>
      <c r="H9" s="77">
        <f t="shared" si="3"/>
        <v>5.9972105997210701E-2</v>
      </c>
      <c r="I9" s="77">
        <f t="shared" si="2"/>
        <v>-5.5816842665720068E-2</v>
      </c>
      <c r="W9" s="77"/>
    </row>
    <row r="10" spans="1:26" ht="14.5" x14ac:dyDescent="0.35">
      <c r="C10" s="11">
        <f t="shared" si="0"/>
        <v>14.975</v>
      </c>
      <c r="D10" s="211">
        <v>14975</v>
      </c>
      <c r="E10" s="15" t="s">
        <v>1644</v>
      </c>
      <c r="F10" s="26" t="str">
        <f t="shared" si="1"/>
        <v>;;14,975</v>
      </c>
      <c r="H10" s="77">
        <f t="shared" si="3"/>
        <v>1.4360224886540651E-2</v>
      </c>
      <c r="I10" s="77">
        <f t="shared" si="2"/>
        <v>0.40742481203007519</v>
      </c>
      <c r="W10" s="77"/>
    </row>
    <row r="11" spans="1:26" ht="11.25" customHeight="1" x14ac:dyDescent="0.35">
      <c r="A11" s="21">
        <v>2016</v>
      </c>
      <c r="C11" s="11">
        <f t="shared" si="0"/>
        <v>10.315</v>
      </c>
      <c r="D11" s="211">
        <v>10315</v>
      </c>
      <c r="E11" s="15" t="s">
        <v>1644</v>
      </c>
      <c r="F11" s="26" t="str">
        <f t="shared" si="1"/>
        <v>2016;;10,315</v>
      </c>
      <c r="H11" s="77">
        <f t="shared" si="3"/>
        <v>-0.10280942854657737</v>
      </c>
      <c r="I11" s="77">
        <f t="shared" si="2"/>
        <v>-0.31118530884808016</v>
      </c>
      <c r="K11">
        <f>SUM(C11:C14)</f>
        <v>54.849000000000004</v>
      </c>
      <c r="W11" s="77"/>
    </row>
    <row r="12" spans="1:26" ht="14.5" x14ac:dyDescent="0.35">
      <c r="A12" s="21"/>
      <c r="C12" s="11">
        <f t="shared" si="0"/>
        <v>12.102</v>
      </c>
      <c r="D12" s="211">
        <v>12102</v>
      </c>
      <c r="E12" s="15" t="s">
        <v>1644</v>
      </c>
      <c r="F12" s="26" t="str">
        <f t="shared" si="1"/>
        <v>;;12,102</v>
      </c>
      <c r="H12" s="77">
        <f t="shared" si="3"/>
        <v>7.391960244919682E-2</v>
      </c>
      <c r="I12" s="77">
        <f t="shared" si="2"/>
        <v>0.17324285021812913</v>
      </c>
      <c r="W12" s="77"/>
    </row>
    <row r="13" spans="1:26" ht="14.5" x14ac:dyDescent="0.35">
      <c r="A13" s="21"/>
      <c r="B13" s="6"/>
      <c r="C13" s="11">
        <f t="shared" si="0"/>
        <v>13.246</v>
      </c>
      <c r="D13" s="211">
        <v>13246</v>
      </c>
      <c r="E13" s="15" t="s">
        <v>1644</v>
      </c>
      <c r="F13" s="26" t="str">
        <f t="shared" si="1"/>
        <v>;;13,246</v>
      </c>
      <c r="H13" s="77">
        <f t="shared" si="3"/>
        <v>0.2449248120300751</v>
      </c>
      <c r="I13" s="77">
        <f t="shared" si="2"/>
        <v>9.4529829780201524E-2</v>
      </c>
      <c r="W13" s="77"/>
    </row>
    <row r="14" spans="1:26" ht="14.5" x14ac:dyDescent="0.35">
      <c r="A14" s="21"/>
      <c r="C14" s="11">
        <f t="shared" si="0"/>
        <v>19.186</v>
      </c>
      <c r="D14" s="211">
        <v>19186</v>
      </c>
      <c r="E14" s="15" t="s">
        <v>1644</v>
      </c>
      <c r="F14" s="26" t="str">
        <f t="shared" si="1"/>
        <v>;;19,186</v>
      </c>
      <c r="H14" s="77">
        <f t="shared" si="3"/>
        <v>0.28120200333889822</v>
      </c>
      <c r="I14" s="77">
        <f t="shared" si="2"/>
        <v>0.44843726407972206</v>
      </c>
      <c r="W14" s="77"/>
    </row>
    <row r="15" spans="1:26" ht="14.5" x14ac:dyDescent="0.35">
      <c r="A15" s="71">
        <v>2017</v>
      </c>
      <c r="C15" s="11">
        <f t="shared" si="0"/>
        <v>14.436</v>
      </c>
      <c r="D15" s="211">
        <v>14436</v>
      </c>
      <c r="E15" s="15" t="s">
        <v>1644</v>
      </c>
      <c r="F15" s="26" t="str">
        <f t="shared" si="1"/>
        <v>2017;;14,436</v>
      </c>
      <c r="H15" s="77">
        <f t="shared" si="3"/>
        <v>0.3995152690256909</v>
      </c>
      <c r="I15" s="77">
        <f t="shared" si="2"/>
        <v>-0.24757635776086728</v>
      </c>
      <c r="K15">
        <f>SUM(C15:C18)</f>
        <v>62.981999999999999</v>
      </c>
      <c r="W15" s="77"/>
    </row>
    <row r="16" spans="1:26" ht="14.5" x14ac:dyDescent="0.35">
      <c r="A16" s="21"/>
      <c r="C16" s="11">
        <f t="shared" si="0"/>
        <v>14.614000000000001</v>
      </c>
      <c r="D16" s="211">
        <v>14614</v>
      </c>
      <c r="E16" s="15" t="s">
        <v>1644</v>
      </c>
      <c r="F16" s="26" t="str">
        <f t="shared" si="1"/>
        <v>;;14,614</v>
      </c>
      <c r="H16" s="77">
        <f t="shared" si="3"/>
        <v>0.20756899686002317</v>
      </c>
      <c r="I16" s="77">
        <f t="shared" si="2"/>
        <v>1.2330285397617047E-2</v>
      </c>
      <c r="W16" s="77"/>
    </row>
    <row r="17" spans="1:23" ht="14.5" x14ac:dyDescent="0.35">
      <c r="A17" s="21"/>
      <c r="B17" s="6"/>
      <c r="C17" s="11">
        <f t="shared" si="0"/>
        <v>14.427</v>
      </c>
      <c r="D17" s="211">
        <v>14427</v>
      </c>
      <c r="E17" s="15" t="s">
        <v>1644</v>
      </c>
      <c r="F17" s="26" t="str">
        <f t="shared" si="1"/>
        <v>;;14,427</v>
      </c>
      <c r="H17" s="77">
        <f t="shared" si="3"/>
        <v>8.9158991393628151E-2</v>
      </c>
      <c r="I17" s="77">
        <f t="shared" si="2"/>
        <v>-1.2795949089913883E-2</v>
      </c>
    </row>
    <row r="18" spans="1:23" ht="14.5" x14ac:dyDescent="0.35">
      <c r="A18" s="21"/>
      <c r="C18" s="11">
        <f t="shared" si="0"/>
        <v>19.504999999999999</v>
      </c>
      <c r="D18" s="211">
        <v>19505</v>
      </c>
      <c r="E18" s="15" t="s">
        <v>1644</v>
      </c>
      <c r="F18" s="26" t="str">
        <f t="shared" si="1"/>
        <v>;;19,505</v>
      </c>
      <c r="H18" s="77">
        <f t="shared" si="3"/>
        <v>1.6626706973835059E-2</v>
      </c>
      <c r="I18" s="77">
        <f t="shared" si="2"/>
        <v>0.35197892839814227</v>
      </c>
      <c r="W18" s="77"/>
    </row>
    <row r="19" spans="1:23" ht="14.5" x14ac:dyDescent="0.35">
      <c r="A19" s="21">
        <v>2018</v>
      </c>
      <c r="C19" s="11">
        <f t="shared" si="0"/>
        <v>15.131</v>
      </c>
      <c r="D19" s="211">
        <v>15131</v>
      </c>
      <c r="E19" s="15" t="s">
        <v>1644</v>
      </c>
      <c r="F19" s="26" t="str">
        <f t="shared" si="1"/>
        <v>2018;;15,131</v>
      </c>
      <c r="H19" s="77">
        <f t="shared" si="3"/>
        <v>4.8143530063729623E-2</v>
      </c>
      <c r="I19" s="77">
        <f t="shared" si="2"/>
        <v>-0.22425019225839526</v>
      </c>
      <c r="K19">
        <f>SUM(C19:C22)</f>
        <v>66.585000000000008</v>
      </c>
      <c r="W19" s="77"/>
    </row>
    <row r="20" spans="1:23" ht="14.5" x14ac:dyDescent="0.35">
      <c r="A20" s="21"/>
      <c r="C20" s="11">
        <f t="shared" si="0"/>
        <v>15.962</v>
      </c>
      <c r="D20" s="211">
        <v>15962</v>
      </c>
      <c r="E20" s="15" t="s">
        <v>1644</v>
      </c>
      <c r="F20" s="26" t="str">
        <f t="shared" si="1"/>
        <v>;;15,962</v>
      </c>
      <c r="H20" s="77">
        <f t="shared" si="3"/>
        <v>9.224031750376338E-2</v>
      </c>
      <c r="I20" s="77">
        <f t="shared" si="2"/>
        <v>5.4920362170378656E-2</v>
      </c>
      <c r="W20" s="77"/>
    </row>
    <row r="21" spans="1:23" ht="14.5" x14ac:dyDescent="0.35">
      <c r="A21" s="21"/>
      <c r="B21" s="6"/>
      <c r="C21" s="11">
        <f t="shared" si="0"/>
        <v>13.763</v>
      </c>
      <c r="D21" s="211">
        <v>13763</v>
      </c>
      <c r="E21" s="15" t="s">
        <v>1644</v>
      </c>
      <c r="F21" s="26" t="str">
        <f t="shared" si="1"/>
        <v>;;13,763</v>
      </c>
      <c r="H21" s="77">
        <f t="shared" si="3"/>
        <v>-4.6024814583766505E-2</v>
      </c>
      <c r="I21" s="77">
        <f t="shared" si="2"/>
        <v>-0.13776469114146095</v>
      </c>
      <c r="W21" s="77"/>
    </row>
    <row r="22" spans="1:23" ht="14.5" x14ac:dyDescent="0.35">
      <c r="C22" s="11">
        <f t="shared" si="0"/>
        <v>21.728999999999999</v>
      </c>
      <c r="D22" s="211">
        <v>21729</v>
      </c>
      <c r="E22" s="15" t="s">
        <v>1644</v>
      </c>
      <c r="F22" s="26" t="str">
        <f t="shared" si="1"/>
        <v>;;21,729</v>
      </c>
      <c r="H22" s="77">
        <f t="shared" ref="H22" si="4">C22/C18-1</f>
        <v>0.11402204562932572</v>
      </c>
      <c r="I22" s="77">
        <f t="shared" ref="I22" si="5">C22/C21-1</f>
        <v>0.57879822713071283</v>
      </c>
      <c r="W22" s="77"/>
    </row>
    <row r="23" spans="1:23" ht="14.5" x14ac:dyDescent="0.35">
      <c r="A23">
        <v>2019</v>
      </c>
      <c r="C23" s="11">
        <f t="shared" si="0"/>
        <v>14.946</v>
      </c>
      <c r="D23" s="211">
        <v>14946</v>
      </c>
      <c r="E23" s="15" t="s">
        <v>1644</v>
      </c>
      <c r="F23" s="26" t="str">
        <f t="shared" si="1"/>
        <v>2019;;14,946</v>
      </c>
      <c r="H23" s="77">
        <f t="shared" ref="H23" si="6">C23/C19-1</f>
        <v>-1.2226554755138452E-2</v>
      </c>
      <c r="I23" s="77">
        <f t="shared" ref="I23" si="7">C23/C22-1</f>
        <v>-0.31216346817617013</v>
      </c>
      <c r="K23">
        <f>SUM(C23:C26)</f>
        <v>71.548000000000002</v>
      </c>
      <c r="L23">
        <f>+(K23-K19)/K19</f>
        <v>7.453630697604556E-2</v>
      </c>
      <c r="W23" s="77"/>
    </row>
    <row r="24" spans="1:23" ht="14.5" x14ac:dyDescent="0.35">
      <c r="C24" s="11">
        <f t="shared" si="0"/>
        <v>17.934999999999999</v>
      </c>
      <c r="D24" s="211">
        <v>17935</v>
      </c>
      <c r="E24" s="15" t="s">
        <v>1644</v>
      </c>
      <c r="F24" s="26" t="str">
        <f t="shared" ref="F24:F26" si="8">A24&amp;E24&amp;B24&amp;E24&amp;C24</f>
        <v>;;17,935</v>
      </c>
      <c r="H24" s="77">
        <f t="shared" ref="H24:H25" si="9">C24/C20-1</f>
        <v>0.12360606440295685</v>
      </c>
      <c r="I24" s="77">
        <f t="shared" ref="I24:I25" si="10">C24/C23-1</f>
        <v>0.19998661849324217</v>
      </c>
      <c r="W24" s="77"/>
    </row>
    <row r="25" spans="1:23" ht="14.5" x14ac:dyDescent="0.35">
      <c r="C25" s="11">
        <f t="shared" si="0"/>
        <v>16.893999999999998</v>
      </c>
      <c r="D25" s="211">
        <v>16894</v>
      </c>
      <c r="E25" s="15" t="s">
        <v>1644</v>
      </c>
      <c r="F25" s="26" t="str">
        <f t="shared" si="8"/>
        <v>;;16,894</v>
      </c>
      <c r="H25" s="77">
        <f t="shared" si="9"/>
        <v>0.22749400566736888</v>
      </c>
      <c r="I25" s="77">
        <f t="shared" si="10"/>
        <v>-5.8042932812935599E-2</v>
      </c>
    </row>
    <row r="26" spans="1:23" ht="14.5" x14ac:dyDescent="0.35">
      <c r="C26" s="11">
        <f t="shared" si="0"/>
        <v>21.773</v>
      </c>
      <c r="D26" s="211">
        <v>21773</v>
      </c>
      <c r="E26" s="15" t="s">
        <v>1644</v>
      </c>
      <c r="F26" s="58" t="str">
        <f t="shared" si="8"/>
        <v>;;21,773</v>
      </c>
      <c r="H26" s="77">
        <f t="shared" ref="H26" si="11">C26/C22-1</f>
        <v>2.0249436237287366E-3</v>
      </c>
      <c r="I26" s="77">
        <f t="shared" ref="I26" si="12">C26/C25-1</f>
        <v>0.28880075766544344</v>
      </c>
    </row>
    <row r="27" spans="1:23" ht="14.5" x14ac:dyDescent="0.35">
      <c r="A27">
        <v>2020</v>
      </c>
      <c r="C27" s="11">
        <f t="shared" si="0"/>
        <v>16.582999999999998</v>
      </c>
      <c r="D27" s="211">
        <v>16583</v>
      </c>
      <c r="E27" s="15" t="s">
        <v>1644</v>
      </c>
      <c r="F27" s="58" t="str">
        <f t="shared" ref="F27" si="13">A27&amp;E27&amp;B27&amp;E27&amp;C27</f>
        <v>2020;;16,583</v>
      </c>
      <c r="H27" s="77">
        <f t="shared" ref="H27:H28" si="14">C27/C23-1</f>
        <v>0.1095276328114545</v>
      </c>
      <c r="I27" s="77">
        <f t="shared" ref="I27:I28" si="15">C27/C26-1</f>
        <v>-0.23836862168741113</v>
      </c>
    </row>
    <row r="28" spans="1:23" ht="14.5" x14ac:dyDescent="0.35">
      <c r="C28" s="11">
        <f t="shared" si="0"/>
        <v>17.177</v>
      </c>
      <c r="D28">
        <v>17177</v>
      </c>
      <c r="E28" s="15" t="s">
        <v>1644</v>
      </c>
      <c r="F28" s="58" t="str">
        <f t="shared" ref="F28" si="16">A28&amp;E28&amp;B28&amp;E28&amp;C28</f>
        <v>;;17,177</v>
      </c>
      <c r="H28" s="77">
        <f t="shared" si="14"/>
        <v>-4.2263730136604338E-2</v>
      </c>
      <c r="I28" s="77">
        <f t="shared" si="15"/>
        <v>3.5819815473677963E-2</v>
      </c>
    </row>
    <row r="29" spans="1:23" x14ac:dyDescent="0.25">
      <c r="C29" s="72">
        <f>C27/C23-1</f>
        <v>0.1095276328114545</v>
      </c>
    </row>
    <row r="30" spans="1:23" x14ac:dyDescent="0.25">
      <c r="B30" s="7" t="s">
        <v>1729</v>
      </c>
    </row>
    <row r="31" spans="1:23" ht="14.5" x14ac:dyDescent="0.35">
      <c r="B31" s="7" t="s">
        <v>225</v>
      </c>
      <c r="C31" s="7"/>
      <c r="D31" s="211" t="s">
        <v>229</v>
      </c>
      <c r="E31" s="211" t="s">
        <v>82</v>
      </c>
      <c r="F31" s="211" t="s">
        <v>41</v>
      </c>
      <c r="G31" s="211" t="s">
        <v>42</v>
      </c>
      <c r="H31" s="211" t="s">
        <v>43</v>
      </c>
      <c r="I31" s="211" t="s">
        <v>44</v>
      </c>
      <c r="J31" s="211" t="s">
        <v>45</v>
      </c>
      <c r="K31" s="211" t="s">
        <v>46</v>
      </c>
      <c r="L31" s="211" t="s">
        <v>47</v>
      </c>
      <c r="M31" s="211" t="s">
        <v>48</v>
      </c>
      <c r="N31" s="211" t="s">
        <v>49</v>
      </c>
      <c r="O31" s="211" t="s">
        <v>50</v>
      </c>
      <c r="P31" s="211" t="s">
        <v>51</v>
      </c>
    </row>
    <row r="32" spans="1:23" ht="14.5" x14ac:dyDescent="0.35">
      <c r="B32" s="56" t="s">
        <v>226</v>
      </c>
      <c r="C32" s="56"/>
      <c r="D32" s="211" t="s">
        <v>227</v>
      </c>
      <c r="E32" s="211" t="s">
        <v>227</v>
      </c>
      <c r="F32" s="211" t="s">
        <v>227</v>
      </c>
      <c r="G32" s="211" t="s">
        <v>227</v>
      </c>
      <c r="H32" s="211" t="s">
        <v>227</v>
      </c>
      <c r="I32" s="211" t="s">
        <v>227</v>
      </c>
      <c r="J32" s="211" t="s">
        <v>227</v>
      </c>
      <c r="K32" s="211" t="s">
        <v>227</v>
      </c>
      <c r="L32" s="211" t="s">
        <v>227</v>
      </c>
      <c r="M32" s="211" t="s">
        <v>227</v>
      </c>
      <c r="N32" s="211" t="s">
        <v>227</v>
      </c>
      <c r="O32" s="211" t="s">
        <v>227</v>
      </c>
      <c r="P32" s="211" t="s">
        <v>227</v>
      </c>
    </row>
    <row r="33" spans="1:16" ht="14.5" x14ac:dyDescent="0.35">
      <c r="B33" s="56" t="s">
        <v>4</v>
      </c>
      <c r="C33" s="56"/>
      <c r="D33" s="211" t="s">
        <v>228</v>
      </c>
      <c r="E33" s="211" t="s">
        <v>228</v>
      </c>
      <c r="F33" s="211" t="s">
        <v>228</v>
      </c>
      <c r="G33" s="211" t="s">
        <v>228</v>
      </c>
      <c r="H33" s="211" t="s">
        <v>228</v>
      </c>
      <c r="I33" s="211" t="s">
        <v>228</v>
      </c>
      <c r="J33" s="211" t="s">
        <v>228</v>
      </c>
      <c r="K33" s="211" t="s">
        <v>228</v>
      </c>
      <c r="L33" s="211" t="s">
        <v>228</v>
      </c>
      <c r="M33" s="211" t="s">
        <v>228</v>
      </c>
      <c r="N33" s="211" t="s">
        <v>228</v>
      </c>
      <c r="O33" s="211" t="s">
        <v>228</v>
      </c>
      <c r="P33" s="211" t="s">
        <v>228</v>
      </c>
    </row>
    <row r="34" spans="1:16" ht="14.5" x14ac:dyDescent="0.35">
      <c r="B34" s="211" t="s">
        <v>5</v>
      </c>
      <c r="C34" s="56"/>
      <c r="D34" s="211" t="s">
        <v>95</v>
      </c>
      <c r="E34" s="211" t="s">
        <v>95</v>
      </c>
      <c r="F34" s="211" t="s">
        <v>95</v>
      </c>
      <c r="G34" s="211" t="s">
        <v>95</v>
      </c>
      <c r="H34" s="211" t="s">
        <v>95</v>
      </c>
      <c r="I34" s="211" t="s">
        <v>95</v>
      </c>
      <c r="J34" s="211" t="s">
        <v>95</v>
      </c>
      <c r="K34" s="211" t="s">
        <v>95</v>
      </c>
      <c r="L34" s="211" t="s">
        <v>95</v>
      </c>
      <c r="M34" s="211" t="s">
        <v>95</v>
      </c>
      <c r="N34" s="211" t="s">
        <v>95</v>
      </c>
      <c r="O34" s="211" t="s">
        <v>95</v>
      </c>
      <c r="P34" s="211" t="s">
        <v>95</v>
      </c>
    </row>
    <row r="35" spans="1:16" ht="14.5" x14ac:dyDescent="0.35">
      <c r="A35">
        <v>2014</v>
      </c>
      <c r="B35" s="211" t="s">
        <v>104</v>
      </c>
      <c r="C35" s="11">
        <f>D35/1000</f>
        <v>10.343</v>
      </c>
      <c r="D35" s="211">
        <v>10343</v>
      </c>
      <c r="E35" s="211">
        <v>350</v>
      </c>
      <c r="F35" s="211">
        <v>308</v>
      </c>
      <c r="G35" s="211">
        <v>100</v>
      </c>
      <c r="H35" s="211">
        <v>730</v>
      </c>
      <c r="I35" s="211">
        <v>203</v>
      </c>
      <c r="J35" s="211">
        <v>1401</v>
      </c>
      <c r="K35" s="211">
        <v>1170</v>
      </c>
      <c r="L35" s="211">
        <v>2013</v>
      </c>
      <c r="M35" s="211">
        <v>1509</v>
      </c>
      <c r="N35" s="211">
        <v>171</v>
      </c>
      <c r="O35" s="211">
        <v>1963</v>
      </c>
      <c r="P35" s="211">
        <v>425</v>
      </c>
    </row>
    <row r="36" spans="1:16" ht="14.5" x14ac:dyDescent="0.35">
      <c r="B36" s="211" t="s">
        <v>105</v>
      </c>
      <c r="C36" s="11">
        <f t="shared" ref="C36:C49" si="17">D36/1000</f>
        <v>10.026</v>
      </c>
      <c r="D36" s="211">
        <v>10026</v>
      </c>
      <c r="E36" s="211">
        <v>353</v>
      </c>
      <c r="F36" s="211">
        <v>368</v>
      </c>
      <c r="G36" s="211">
        <v>118</v>
      </c>
      <c r="H36" s="211">
        <v>748</v>
      </c>
      <c r="I36" s="211">
        <v>269</v>
      </c>
      <c r="J36" s="211">
        <v>1671</v>
      </c>
      <c r="K36" s="211">
        <v>548</v>
      </c>
      <c r="L36" s="211">
        <v>1839</v>
      </c>
      <c r="M36" s="211">
        <v>1471</v>
      </c>
      <c r="N36" s="211">
        <v>244</v>
      </c>
      <c r="O36" s="211">
        <v>1991</v>
      </c>
      <c r="P36" s="211">
        <v>406</v>
      </c>
    </row>
    <row r="37" spans="1:16" ht="14.5" x14ac:dyDescent="0.35">
      <c r="B37" s="211" t="s">
        <v>106</v>
      </c>
      <c r="C37" s="11">
        <f t="shared" si="17"/>
        <v>10.038</v>
      </c>
      <c r="D37" s="211">
        <v>10038</v>
      </c>
      <c r="E37" s="211">
        <v>64</v>
      </c>
      <c r="F37" s="211">
        <v>407</v>
      </c>
      <c r="G37" s="211">
        <v>91</v>
      </c>
      <c r="H37" s="211">
        <v>961</v>
      </c>
      <c r="I37" s="211">
        <v>334</v>
      </c>
      <c r="J37" s="211">
        <v>1622</v>
      </c>
      <c r="K37" s="211">
        <v>648</v>
      </c>
      <c r="L37" s="211">
        <v>1336</v>
      </c>
      <c r="M37" s="211">
        <v>2175</v>
      </c>
      <c r="N37" s="211">
        <v>218</v>
      </c>
      <c r="O37" s="211">
        <v>1603</v>
      </c>
      <c r="P37" s="211">
        <v>579</v>
      </c>
    </row>
    <row r="38" spans="1:16" ht="14.5" x14ac:dyDescent="0.35">
      <c r="B38" s="211" t="s">
        <v>107</v>
      </c>
      <c r="C38" s="11">
        <f t="shared" si="17"/>
        <v>14.763</v>
      </c>
      <c r="D38" s="211">
        <v>14763</v>
      </c>
      <c r="E38" s="211">
        <v>321</v>
      </c>
      <c r="F38" s="211">
        <v>512</v>
      </c>
      <c r="G38" s="211">
        <v>330</v>
      </c>
      <c r="H38" s="211">
        <v>928</v>
      </c>
      <c r="I38" s="211">
        <v>199</v>
      </c>
      <c r="J38" s="211">
        <v>2280</v>
      </c>
      <c r="K38" s="211">
        <v>1137</v>
      </c>
      <c r="L38" s="211">
        <v>2605</v>
      </c>
      <c r="M38" s="211">
        <v>3279</v>
      </c>
      <c r="N38" s="211">
        <v>224</v>
      </c>
      <c r="O38" s="211">
        <v>2194</v>
      </c>
      <c r="P38" s="211">
        <v>754</v>
      </c>
    </row>
    <row r="39" spans="1:16" ht="14.5" x14ac:dyDescent="0.35">
      <c r="A39" s="23">
        <v>2015</v>
      </c>
      <c r="B39" s="211" t="s">
        <v>108</v>
      </c>
      <c r="C39" s="11">
        <f t="shared" si="17"/>
        <v>11.497</v>
      </c>
      <c r="D39" s="211">
        <v>11497</v>
      </c>
      <c r="E39" s="211">
        <v>531</v>
      </c>
      <c r="F39" s="211">
        <v>228</v>
      </c>
      <c r="G39" s="211">
        <v>184</v>
      </c>
      <c r="H39" s="211">
        <v>1009</v>
      </c>
      <c r="I39" s="211">
        <v>195</v>
      </c>
      <c r="J39" s="211">
        <v>1242</v>
      </c>
      <c r="K39" s="211">
        <v>791</v>
      </c>
      <c r="L39" s="211">
        <v>2744</v>
      </c>
      <c r="M39" s="211">
        <v>2567</v>
      </c>
      <c r="N39" s="211">
        <v>210</v>
      </c>
      <c r="O39" s="211">
        <v>1504</v>
      </c>
      <c r="P39" s="211">
        <v>292</v>
      </c>
    </row>
    <row r="40" spans="1:16" ht="14.5" x14ac:dyDescent="0.35">
      <c r="A40" s="11"/>
      <c r="B40" s="211" t="s">
        <v>109</v>
      </c>
      <c r="C40" s="11">
        <f t="shared" si="17"/>
        <v>11.269</v>
      </c>
      <c r="D40" s="211">
        <v>11269</v>
      </c>
      <c r="E40" s="211">
        <v>429</v>
      </c>
      <c r="F40" s="211">
        <v>258</v>
      </c>
      <c r="G40" s="211">
        <v>192</v>
      </c>
      <c r="H40" s="211">
        <v>875</v>
      </c>
      <c r="I40" s="211">
        <v>231</v>
      </c>
      <c r="J40" s="211">
        <v>1422</v>
      </c>
      <c r="K40" s="211">
        <v>1009</v>
      </c>
      <c r="L40" s="211">
        <v>2841</v>
      </c>
      <c r="M40" s="211">
        <v>1967</v>
      </c>
      <c r="N40" s="211">
        <v>259</v>
      </c>
      <c r="O40" s="211">
        <v>1436</v>
      </c>
      <c r="P40" s="211">
        <v>350</v>
      </c>
    </row>
    <row r="41" spans="1:16" ht="14.5" x14ac:dyDescent="0.35">
      <c r="B41" s="211" t="s">
        <v>223</v>
      </c>
      <c r="C41" s="11">
        <f t="shared" si="17"/>
        <v>10.64</v>
      </c>
      <c r="D41" s="211">
        <v>10640</v>
      </c>
      <c r="E41" s="211">
        <v>267</v>
      </c>
      <c r="F41" s="211">
        <v>275</v>
      </c>
      <c r="G41" s="211">
        <v>139</v>
      </c>
      <c r="H41" s="211">
        <v>716</v>
      </c>
      <c r="I41" s="211">
        <v>218</v>
      </c>
      <c r="J41" s="211">
        <v>1522</v>
      </c>
      <c r="K41" s="211">
        <v>916</v>
      </c>
      <c r="L41" s="211">
        <v>2428</v>
      </c>
      <c r="M41" s="211">
        <v>2007</v>
      </c>
      <c r="N41" s="211">
        <v>227</v>
      </c>
      <c r="O41" s="211">
        <v>1663</v>
      </c>
      <c r="P41" s="211">
        <v>262</v>
      </c>
    </row>
    <row r="42" spans="1:16" ht="14.5" x14ac:dyDescent="0.35">
      <c r="B42" s="211" t="s">
        <v>288</v>
      </c>
      <c r="C42" s="11">
        <f t="shared" si="17"/>
        <v>14.975</v>
      </c>
      <c r="D42" s="211">
        <v>14975</v>
      </c>
      <c r="E42" s="211">
        <v>232</v>
      </c>
      <c r="F42" s="211">
        <v>568</v>
      </c>
      <c r="G42" s="211">
        <v>227</v>
      </c>
      <c r="H42" s="211">
        <v>1062</v>
      </c>
      <c r="I42" s="211">
        <v>464</v>
      </c>
      <c r="J42" s="211">
        <v>2528</v>
      </c>
      <c r="K42" s="211">
        <v>1271</v>
      </c>
      <c r="L42" s="211">
        <v>2155</v>
      </c>
      <c r="M42" s="211">
        <v>3427</v>
      </c>
      <c r="N42" s="211">
        <v>293</v>
      </c>
      <c r="O42" s="211">
        <v>2321</v>
      </c>
      <c r="P42" s="211">
        <v>427</v>
      </c>
    </row>
    <row r="43" spans="1:16" ht="14.5" x14ac:dyDescent="0.35">
      <c r="A43" s="21">
        <v>2016</v>
      </c>
      <c r="B43" s="211" t="s">
        <v>295</v>
      </c>
      <c r="C43" s="11">
        <f t="shared" si="17"/>
        <v>10.315</v>
      </c>
      <c r="D43" s="211">
        <v>10315</v>
      </c>
      <c r="E43" s="211">
        <v>248</v>
      </c>
      <c r="F43" s="213">
        <v>179</v>
      </c>
      <c r="G43" s="211">
        <v>181</v>
      </c>
      <c r="H43" s="211">
        <v>991</v>
      </c>
      <c r="I43" s="211">
        <v>300</v>
      </c>
      <c r="J43" s="211">
        <v>1502</v>
      </c>
      <c r="K43" s="211">
        <v>646</v>
      </c>
      <c r="L43" s="211">
        <v>2471</v>
      </c>
      <c r="M43" s="211">
        <v>1811</v>
      </c>
      <c r="N43" s="211">
        <v>205</v>
      </c>
      <c r="O43" s="211">
        <v>1434</v>
      </c>
      <c r="P43" s="211">
        <v>347</v>
      </c>
    </row>
    <row r="44" spans="1:16" ht="14.5" x14ac:dyDescent="0.35">
      <c r="A44" s="21"/>
      <c r="B44" s="211" t="s">
        <v>303</v>
      </c>
      <c r="C44" s="11">
        <f t="shared" si="17"/>
        <v>12.102</v>
      </c>
      <c r="D44" s="211">
        <v>12102</v>
      </c>
      <c r="E44" s="211">
        <v>247</v>
      </c>
      <c r="F44" s="211">
        <v>300</v>
      </c>
      <c r="G44" s="211">
        <v>203</v>
      </c>
      <c r="H44" s="211">
        <v>677</v>
      </c>
      <c r="I44" s="211">
        <v>294</v>
      </c>
      <c r="J44" s="211">
        <v>2107</v>
      </c>
      <c r="K44" s="211">
        <v>1031</v>
      </c>
      <c r="L44" s="211">
        <v>2845</v>
      </c>
      <c r="M44" s="211">
        <v>2435</v>
      </c>
      <c r="N44" s="211">
        <v>190</v>
      </c>
      <c r="O44" s="211">
        <v>1433</v>
      </c>
      <c r="P44" s="211">
        <v>340</v>
      </c>
    </row>
    <row r="45" spans="1:16" ht="14.5" x14ac:dyDescent="0.35">
      <c r="A45" s="21"/>
      <c r="B45" s="211" t="s">
        <v>530</v>
      </c>
      <c r="C45" s="11">
        <f t="shared" si="17"/>
        <v>13.246</v>
      </c>
      <c r="D45" s="211">
        <v>13246</v>
      </c>
      <c r="E45" s="211">
        <v>718</v>
      </c>
      <c r="F45" s="211">
        <v>463</v>
      </c>
      <c r="G45" s="211">
        <v>347</v>
      </c>
      <c r="H45" s="211">
        <v>766</v>
      </c>
      <c r="I45" s="211">
        <v>301</v>
      </c>
      <c r="J45" s="211">
        <v>1956</v>
      </c>
      <c r="K45" s="211">
        <v>1781</v>
      </c>
      <c r="L45" s="211">
        <v>2277</v>
      </c>
      <c r="M45" s="211">
        <v>2045</v>
      </c>
      <c r="N45" s="211">
        <v>238</v>
      </c>
      <c r="O45" s="211">
        <v>1497</v>
      </c>
      <c r="P45" s="211">
        <v>857</v>
      </c>
    </row>
    <row r="46" spans="1:16" ht="14.5" x14ac:dyDescent="0.35">
      <c r="A46" s="21"/>
      <c r="B46" s="211" t="s">
        <v>538</v>
      </c>
      <c r="C46" s="11">
        <f t="shared" si="17"/>
        <v>19.186</v>
      </c>
      <c r="D46" s="211">
        <v>19186</v>
      </c>
      <c r="E46" s="211">
        <v>504</v>
      </c>
      <c r="F46" s="211">
        <v>471</v>
      </c>
      <c r="G46" s="211">
        <v>290</v>
      </c>
      <c r="H46" s="211">
        <v>1218</v>
      </c>
      <c r="I46" s="211">
        <v>444</v>
      </c>
      <c r="J46" s="211">
        <v>2410</v>
      </c>
      <c r="K46" s="211">
        <v>1983</v>
      </c>
      <c r="L46" s="211">
        <v>3229</v>
      </c>
      <c r="M46" s="211">
        <v>4799</v>
      </c>
      <c r="N46" s="211">
        <v>440</v>
      </c>
      <c r="O46" s="211">
        <v>3104</v>
      </c>
      <c r="P46" s="211">
        <v>294</v>
      </c>
    </row>
    <row r="47" spans="1:16" ht="14.5" x14ac:dyDescent="0.35">
      <c r="A47" s="71">
        <v>2017</v>
      </c>
      <c r="B47" s="211" t="s">
        <v>578</v>
      </c>
      <c r="C47" s="11">
        <f t="shared" si="17"/>
        <v>14.436</v>
      </c>
      <c r="D47" s="211">
        <v>14436</v>
      </c>
      <c r="E47" s="211">
        <v>415</v>
      </c>
      <c r="F47" s="211">
        <v>367</v>
      </c>
      <c r="G47" s="211">
        <v>416</v>
      </c>
      <c r="H47" s="211">
        <v>884</v>
      </c>
      <c r="I47" s="212">
        <v>398</v>
      </c>
      <c r="J47" s="211">
        <v>1932</v>
      </c>
      <c r="K47" s="211">
        <v>1270</v>
      </c>
      <c r="L47" s="211">
        <v>2870</v>
      </c>
      <c r="M47" s="211">
        <v>2876</v>
      </c>
      <c r="N47" s="211">
        <v>239</v>
      </c>
      <c r="O47" s="211">
        <v>2259</v>
      </c>
      <c r="P47" s="211">
        <v>510</v>
      </c>
    </row>
    <row r="48" spans="1:16" ht="14.5" x14ac:dyDescent="0.35">
      <c r="A48" s="21"/>
      <c r="B48" s="211" t="s">
        <v>596</v>
      </c>
      <c r="C48" s="11">
        <f t="shared" si="17"/>
        <v>14.614000000000001</v>
      </c>
      <c r="D48" s="211">
        <v>14614</v>
      </c>
      <c r="E48" s="211">
        <v>323</v>
      </c>
      <c r="F48" s="211">
        <v>384</v>
      </c>
      <c r="G48" s="211">
        <v>350</v>
      </c>
      <c r="H48" s="211">
        <v>906</v>
      </c>
      <c r="I48" s="212">
        <v>375</v>
      </c>
      <c r="J48" s="211">
        <v>1914</v>
      </c>
      <c r="K48" s="211">
        <v>1553</v>
      </c>
      <c r="L48" s="211">
        <v>2055</v>
      </c>
      <c r="M48" s="211">
        <v>2864</v>
      </c>
      <c r="N48" s="211">
        <v>282</v>
      </c>
      <c r="O48" s="211">
        <v>3104</v>
      </c>
      <c r="P48" s="211">
        <v>504</v>
      </c>
    </row>
    <row r="49" spans="1:16" ht="14.5" x14ac:dyDescent="0.35">
      <c r="A49" s="21"/>
      <c r="B49" s="211" t="s">
        <v>623</v>
      </c>
      <c r="C49" s="11">
        <f t="shared" si="17"/>
        <v>14.427</v>
      </c>
      <c r="D49" s="211">
        <v>14427</v>
      </c>
      <c r="E49" s="211">
        <v>674</v>
      </c>
      <c r="F49" s="211">
        <v>578</v>
      </c>
      <c r="G49" s="211">
        <v>293</v>
      </c>
      <c r="H49" s="211">
        <v>1022</v>
      </c>
      <c r="I49" s="211">
        <v>533</v>
      </c>
      <c r="J49" s="211">
        <v>2028</v>
      </c>
      <c r="K49" s="211">
        <v>1295</v>
      </c>
      <c r="L49" s="211">
        <v>1582</v>
      </c>
      <c r="M49" s="211">
        <v>3572</v>
      </c>
      <c r="N49" s="211">
        <v>243</v>
      </c>
      <c r="O49" s="211">
        <v>2143</v>
      </c>
      <c r="P49" s="211">
        <v>464</v>
      </c>
    </row>
    <row r="50" spans="1:16" ht="14.5" x14ac:dyDescent="0.35">
      <c r="A50" s="21"/>
      <c r="B50" s="211" t="s">
        <v>985</v>
      </c>
      <c r="C50">
        <v>14.975</v>
      </c>
      <c r="D50" s="211">
        <v>19505</v>
      </c>
      <c r="E50" s="211">
        <v>302</v>
      </c>
      <c r="F50" s="211">
        <v>379</v>
      </c>
      <c r="G50" s="211">
        <v>338</v>
      </c>
      <c r="H50" s="211">
        <v>1005</v>
      </c>
      <c r="I50" s="211">
        <v>940</v>
      </c>
      <c r="J50" s="211">
        <v>2439</v>
      </c>
      <c r="K50" s="211">
        <v>1665</v>
      </c>
      <c r="L50" s="211">
        <v>4437</v>
      </c>
      <c r="M50" s="211">
        <v>3904</v>
      </c>
      <c r="N50" s="211">
        <v>399</v>
      </c>
      <c r="O50" s="211">
        <v>2944</v>
      </c>
      <c r="P50" s="211">
        <v>753</v>
      </c>
    </row>
    <row r="51" spans="1:16" ht="14.5" x14ac:dyDescent="0.35">
      <c r="A51" s="21">
        <v>2018</v>
      </c>
      <c r="B51" s="211" t="s">
        <v>986</v>
      </c>
      <c r="C51">
        <v>10.17</v>
      </c>
      <c r="D51" s="211">
        <v>15131</v>
      </c>
      <c r="E51" s="211">
        <v>307</v>
      </c>
      <c r="F51" s="211">
        <v>373</v>
      </c>
      <c r="G51" s="211">
        <v>351</v>
      </c>
      <c r="H51" s="211">
        <v>885</v>
      </c>
      <c r="I51" s="211">
        <v>690</v>
      </c>
      <c r="J51" s="211">
        <v>1878</v>
      </c>
      <c r="K51" s="211">
        <v>828</v>
      </c>
      <c r="L51" s="212">
        <v>3843</v>
      </c>
      <c r="M51" s="211">
        <v>2409</v>
      </c>
      <c r="N51" s="211">
        <v>250</v>
      </c>
      <c r="O51" s="211">
        <v>2692</v>
      </c>
      <c r="P51" s="211">
        <v>625</v>
      </c>
    </row>
    <row r="52" spans="1:16" ht="14.5" x14ac:dyDescent="0.35">
      <c r="A52" s="21"/>
      <c r="B52" s="211" t="s">
        <v>998</v>
      </c>
      <c r="C52">
        <f>D52/1000</f>
        <v>15.962</v>
      </c>
      <c r="D52" s="211">
        <v>15962</v>
      </c>
      <c r="E52" s="211">
        <v>643</v>
      </c>
      <c r="F52" s="211">
        <v>370</v>
      </c>
      <c r="G52" s="211">
        <v>204</v>
      </c>
      <c r="H52" s="211">
        <v>960</v>
      </c>
      <c r="I52" s="211">
        <v>689</v>
      </c>
      <c r="J52" s="211">
        <v>2013</v>
      </c>
      <c r="K52" s="211">
        <v>1767</v>
      </c>
      <c r="L52" s="211">
        <v>3248</v>
      </c>
      <c r="M52" s="211">
        <v>2666</v>
      </c>
      <c r="N52" s="211">
        <v>306</v>
      </c>
      <c r="O52" s="211">
        <v>2555</v>
      </c>
      <c r="P52" s="211">
        <v>541</v>
      </c>
    </row>
    <row r="53" spans="1:16" ht="14.5" x14ac:dyDescent="0.35">
      <c r="A53" s="21"/>
      <c r="B53" s="211" t="s">
        <v>999</v>
      </c>
      <c r="C53">
        <v>12.952999999999999</v>
      </c>
      <c r="D53" s="211">
        <v>13763</v>
      </c>
      <c r="E53" s="211">
        <v>658</v>
      </c>
      <c r="F53" s="211">
        <v>655</v>
      </c>
      <c r="G53" s="211">
        <v>548</v>
      </c>
      <c r="H53" s="211">
        <v>905</v>
      </c>
      <c r="I53" s="211">
        <v>592</v>
      </c>
      <c r="J53" s="211">
        <v>2533</v>
      </c>
      <c r="K53" s="211">
        <v>978</v>
      </c>
      <c r="L53" s="211">
        <v>1769</v>
      </c>
      <c r="M53" s="211">
        <v>2313</v>
      </c>
      <c r="N53" s="211">
        <v>199</v>
      </c>
      <c r="O53" s="211">
        <v>2109</v>
      </c>
      <c r="P53" s="211">
        <v>504</v>
      </c>
    </row>
    <row r="54" spans="1:16" ht="14.5" x14ac:dyDescent="0.35">
      <c r="A54" s="21"/>
      <c r="B54" s="211" t="s">
        <v>1641</v>
      </c>
      <c r="C54">
        <f t="shared" ref="C54:C63" si="18">D54/1000</f>
        <v>21.728999999999999</v>
      </c>
      <c r="D54" s="211">
        <v>21729</v>
      </c>
      <c r="E54" s="211">
        <v>534</v>
      </c>
      <c r="F54" s="211">
        <v>528</v>
      </c>
      <c r="G54" s="211">
        <v>241</v>
      </c>
      <c r="H54" s="211">
        <v>1419</v>
      </c>
      <c r="I54" s="211">
        <v>599</v>
      </c>
      <c r="J54" s="211">
        <v>2549</v>
      </c>
      <c r="K54" s="211">
        <v>2025</v>
      </c>
      <c r="L54" s="211">
        <v>5108</v>
      </c>
      <c r="M54" s="211">
        <v>3948</v>
      </c>
      <c r="N54" s="211">
        <v>496</v>
      </c>
      <c r="O54" s="211">
        <v>3722</v>
      </c>
      <c r="P54" s="211">
        <v>560</v>
      </c>
    </row>
    <row r="55" spans="1:16" ht="14.5" x14ac:dyDescent="0.35">
      <c r="A55" s="21">
        <v>2019</v>
      </c>
      <c r="B55" s="211" t="s">
        <v>1667</v>
      </c>
      <c r="C55">
        <f t="shared" si="18"/>
        <v>14.946</v>
      </c>
      <c r="D55" s="211">
        <v>14946</v>
      </c>
      <c r="E55" s="211">
        <v>336</v>
      </c>
      <c r="F55" s="211">
        <v>424</v>
      </c>
      <c r="G55" s="211">
        <v>321</v>
      </c>
      <c r="H55" s="211">
        <v>1113</v>
      </c>
      <c r="I55" s="211">
        <v>590</v>
      </c>
      <c r="J55" s="211">
        <v>2093</v>
      </c>
      <c r="K55" s="211">
        <v>1557</v>
      </c>
      <c r="L55" s="212">
        <v>2506</v>
      </c>
      <c r="M55" s="211">
        <v>2876</v>
      </c>
      <c r="N55" s="211">
        <v>223</v>
      </c>
      <c r="O55" s="211">
        <v>2413</v>
      </c>
      <c r="P55" s="211">
        <v>494</v>
      </c>
    </row>
    <row r="56" spans="1:16" ht="14.5" x14ac:dyDescent="0.35">
      <c r="B56" s="211" t="s">
        <v>1668</v>
      </c>
      <c r="C56">
        <f t="shared" si="18"/>
        <v>17.934999999999999</v>
      </c>
      <c r="D56" s="211">
        <v>17935</v>
      </c>
      <c r="E56" s="211">
        <v>615</v>
      </c>
      <c r="F56" s="211">
        <v>567</v>
      </c>
      <c r="G56" s="211">
        <v>348</v>
      </c>
      <c r="H56" s="211">
        <v>917</v>
      </c>
      <c r="I56" s="211">
        <v>602</v>
      </c>
      <c r="J56" s="211">
        <v>2688</v>
      </c>
      <c r="K56" s="211">
        <v>1575</v>
      </c>
      <c r="L56" s="211">
        <v>3451</v>
      </c>
      <c r="M56" s="211">
        <v>3397</v>
      </c>
      <c r="N56" s="211">
        <v>301</v>
      </c>
      <c r="O56" s="211">
        <v>2897</v>
      </c>
      <c r="P56" s="211">
        <v>577</v>
      </c>
    </row>
    <row r="57" spans="1:16" ht="14.5" x14ac:dyDescent="0.35">
      <c r="B57" s="211" t="s">
        <v>1674</v>
      </c>
      <c r="C57">
        <f t="shared" si="18"/>
        <v>16.893999999999998</v>
      </c>
      <c r="D57" s="211">
        <v>16894</v>
      </c>
      <c r="E57" s="211">
        <v>446</v>
      </c>
      <c r="F57" s="211">
        <v>661</v>
      </c>
      <c r="G57" s="211">
        <v>457</v>
      </c>
      <c r="H57" s="211">
        <v>1019</v>
      </c>
      <c r="I57" s="211">
        <v>740</v>
      </c>
      <c r="J57" s="211">
        <v>1673</v>
      </c>
      <c r="K57" s="211">
        <v>1243</v>
      </c>
      <c r="L57" s="211">
        <v>3233</v>
      </c>
      <c r="M57" s="211">
        <v>3743</v>
      </c>
      <c r="N57" s="211">
        <v>330</v>
      </c>
      <c r="O57" s="211">
        <v>2798</v>
      </c>
      <c r="P57" s="211">
        <v>551</v>
      </c>
    </row>
    <row r="58" spans="1:16" ht="14.5" x14ac:dyDescent="0.35">
      <c r="B58" s="211" t="s">
        <v>1694</v>
      </c>
      <c r="C58">
        <f t="shared" si="18"/>
        <v>21.773</v>
      </c>
      <c r="D58" s="211">
        <v>21773</v>
      </c>
      <c r="E58" s="211">
        <v>994</v>
      </c>
      <c r="F58" s="211">
        <v>545</v>
      </c>
      <c r="G58" s="211">
        <v>442</v>
      </c>
      <c r="H58" s="211">
        <v>1562</v>
      </c>
      <c r="I58" s="211">
        <v>835</v>
      </c>
      <c r="J58" s="211">
        <v>2376</v>
      </c>
      <c r="K58" s="211">
        <v>1643</v>
      </c>
      <c r="L58" s="211">
        <v>4686</v>
      </c>
      <c r="M58" s="211">
        <v>3549</v>
      </c>
      <c r="N58" s="211">
        <v>515</v>
      </c>
      <c r="O58" s="211">
        <v>3881</v>
      </c>
      <c r="P58" s="211">
        <v>745</v>
      </c>
    </row>
    <row r="59" spans="1:16" s="40" customFormat="1" ht="14.5" x14ac:dyDescent="0.35">
      <c r="A59" s="40">
        <v>2020</v>
      </c>
      <c r="B59" s="232" t="s">
        <v>1728</v>
      </c>
      <c r="C59" s="40">
        <f t="shared" si="18"/>
        <v>16.582999999999998</v>
      </c>
      <c r="D59" s="232">
        <v>16583</v>
      </c>
      <c r="E59" s="232">
        <v>1613</v>
      </c>
      <c r="F59" s="232">
        <v>222</v>
      </c>
      <c r="G59" s="232">
        <v>405</v>
      </c>
      <c r="H59" s="232">
        <v>910</v>
      </c>
      <c r="I59" s="232">
        <v>405</v>
      </c>
      <c r="J59" s="232">
        <v>2835</v>
      </c>
      <c r="K59" s="232">
        <v>1255</v>
      </c>
      <c r="L59" s="232">
        <v>2518</v>
      </c>
      <c r="M59" s="232">
        <v>3168</v>
      </c>
      <c r="N59" s="232">
        <v>350</v>
      </c>
      <c r="O59" s="232">
        <v>2360</v>
      </c>
      <c r="P59" s="232">
        <v>542</v>
      </c>
    </row>
    <row r="60" spans="1:16" x14ac:dyDescent="0.25">
      <c r="B60" t="s">
        <v>1807</v>
      </c>
      <c r="D60">
        <v>17177</v>
      </c>
      <c r="E60">
        <v>674</v>
      </c>
      <c r="F60">
        <v>479</v>
      </c>
      <c r="G60">
        <v>257</v>
      </c>
      <c r="H60">
        <v>1004</v>
      </c>
      <c r="I60">
        <v>466</v>
      </c>
      <c r="J60">
        <v>2289</v>
      </c>
      <c r="K60">
        <v>2298</v>
      </c>
      <c r="L60">
        <v>2304</v>
      </c>
      <c r="M60" s="40">
        <v>3668</v>
      </c>
      <c r="N60">
        <v>404</v>
      </c>
      <c r="O60">
        <v>2486</v>
      </c>
      <c r="P60">
        <v>848</v>
      </c>
    </row>
    <row r="61" spans="1:16" ht="14.5" x14ac:dyDescent="0.35">
      <c r="B61" s="232" t="s">
        <v>1808</v>
      </c>
      <c r="C61" s="77">
        <f>C59/C58-1</f>
        <v>-0.23836862168741113</v>
      </c>
      <c r="D61" s="77">
        <f>D59/D58-1</f>
        <v>-0.23836862168741102</v>
      </c>
      <c r="E61" s="77">
        <f>E59/E58-1</f>
        <v>0.62273641851106643</v>
      </c>
      <c r="F61" s="77">
        <f>F59/F58-1</f>
        <v>-0.59266055045871557</v>
      </c>
      <c r="G61" s="77">
        <f>G59/G58-1</f>
        <v>-8.371040723981904E-2</v>
      </c>
      <c r="H61" s="77">
        <f>H59/H58-1</f>
        <v>-0.4174135723431498</v>
      </c>
      <c r="I61" s="77">
        <f>I59/I58-1</f>
        <v>-0.51497005988023958</v>
      </c>
      <c r="J61" s="77">
        <f>J59/J58-1</f>
        <v>0.19318181818181812</v>
      </c>
      <c r="K61" s="77">
        <f>K59/K58-1</f>
        <v>-0.23615337796713332</v>
      </c>
      <c r="L61" s="77">
        <f>L59/L58-1</f>
        <v>-0.46265471617584297</v>
      </c>
      <c r="M61" s="77">
        <f>M59/M58-1</f>
        <v>-0.10735418427726118</v>
      </c>
      <c r="N61" s="77">
        <f>N59/N58-1</f>
        <v>-0.32038834951456308</v>
      </c>
      <c r="O61" s="77">
        <f>O59/O58-1</f>
        <v>-0.39190930172635918</v>
      </c>
      <c r="P61" s="77">
        <f>P59/P58-1</f>
        <v>-0.27248322147651005</v>
      </c>
    </row>
    <row r="62" spans="1:16" ht="14.5" x14ac:dyDescent="0.35">
      <c r="B62" s="232" t="s">
        <v>1809</v>
      </c>
      <c r="C62">
        <f t="shared" si="18"/>
        <v>1.637</v>
      </c>
      <c r="D62" s="182">
        <f>D59-D55</f>
        <v>1637</v>
      </c>
      <c r="E62" s="182">
        <f>E59-E55</f>
        <v>1277</v>
      </c>
      <c r="F62" s="182">
        <f>F59-F55</f>
        <v>-202</v>
      </c>
      <c r="G62" s="182">
        <f>G59-G55</f>
        <v>84</v>
      </c>
      <c r="H62" s="182">
        <f>H59-H55</f>
        <v>-203</v>
      </c>
      <c r="I62" s="182">
        <f>I59-I55</f>
        <v>-185</v>
      </c>
      <c r="J62" s="182">
        <f>J59-J55</f>
        <v>742</v>
      </c>
      <c r="K62" s="182">
        <f>K59-K55</f>
        <v>-302</v>
      </c>
      <c r="L62" s="182">
        <f>L59-L55</f>
        <v>12</v>
      </c>
      <c r="M62" s="182">
        <f>M59-M55</f>
        <v>292</v>
      </c>
      <c r="N62" s="182">
        <f>N59-N55</f>
        <v>127</v>
      </c>
      <c r="O62" s="182">
        <f>O59-O55</f>
        <v>-53</v>
      </c>
      <c r="P62" s="182">
        <f>P59-P55</f>
        <v>48</v>
      </c>
    </row>
    <row r="63" spans="1:16" s="40" customFormat="1" ht="14.5" x14ac:dyDescent="0.35">
      <c r="A63" s="40" t="s">
        <v>1731</v>
      </c>
      <c r="B63" s="232" t="s">
        <v>1810</v>
      </c>
      <c r="C63" s="40">
        <f t="shared" si="18"/>
        <v>-1.2226554755138453E-5</v>
      </c>
      <c r="D63" s="69">
        <f>+D55/D51-1</f>
        <v>-1.2226554755138452E-2</v>
      </c>
      <c r="E63" s="69">
        <f>+E55/E51-1</f>
        <v>9.446254071661242E-2</v>
      </c>
      <c r="F63" s="69">
        <f>+F55/F51-1</f>
        <v>0.13672922252010733</v>
      </c>
      <c r="G63" s="69">
        <f>+G55/G51-1</f>
        <v>-8.54700854700855E-2</v>
      </c>
      <c r="H63" s="69">
        <f>+H55/H51-1</f>
        <v>0.25762711864406773</v>
      </c>
      <c r="I63" s="69">
        <f>+I55/I51-1</f>
        <v>-0.14492753623188404</v>
      </c>
      <c r="J63" s="69">
        <f>+J55/J51-1</f>
        <v>0.1144834930777423</v>
      </c>
      <c r="K63" s="69">
        <f>+K55/K51-1</f>
        <v>0.88043478260869557</v>
      </c>
      <c r="L63" s="69">
        <f>+L55/L51-1</f>
        <v>-0.34790528233151186</v>
      </c>
      <c r="M63" s="69">
        <f>+M55/M51-1</f>
        <v>0.19385637193856375</v>
      </c>
      <c r="N63" s="69">
        <f>+N55/N51-1</f>
        <v>-0.10799999999999998</v>
      </c>
      <c r="O63" s="69">
        <f>+O55/O51-1</f>
        <v>-0.10364041604754826</v>
      </c>
      <c r="P63" s="69">
        <f>+P55/P51-1</f>
        <v>-0.20960000000000001</v>
      </c>
    </row>
    <row r="64" spans="1:16" s="40" customFormat="1" ht="14.5" x14ac:dyDescent="0.35">
      <c r="A64" s="40" t="s">
        <v>1730</v>
      </c>
      <c r="B64" s="232" t="s">
        <v>1809</v>
      </c>
      <c r="D64" s="69">
        <f>+D59/D55-1</f>
        <v>0.1095276328114545</v>
      </c>
      <c r="E64" s="69">
        <f>+E59/E55-1</f>
        <v>3.8005952380952381</v>
      </c>
      <c r="F64" s="69">
        <f>+F59/F55-1</f>
        <v>-0.47641509433962259</v>
      </c>
      <c r="G64" s="69">
        <f>+G59/G55-1</f>
        <v>0.26168224299065423</v>
      </c>
      <c r="H64" s="69">
        <f>+H59/H55-1</f>
        <v>-0.1823899371069182</v>
      </c>
      <c r="I64" s="69">
        <f>+I59/I55-1</f>
        <v>-0.31355932203389836</v>
      </c>
      <c r="J64" s="69">
        <f>+J59/J55-1</f>
        <v>0.35451505016722407</v>
      </c>
      <c r="K64" s="69">
        <f>+K59/K55-1</f>
        <v>-0.1939627488760437</v>
      </c>
      <c r="L64" s="69">
        <f>+L59/L55-1</f>
        <v>4.7885075818037137E-3</v>
      </c>
      <c r="M64" s="69">
        <f>+M59/M55-1</f>
        <v>0.10152990264255912</v>
      </c>
      <c r="N64" s="69">
        <f>+N59/N55-1</f>
        <v>0.56950672645739919</v>
      </c>
      <c r="O64" s="69">
        <f>+O59/O55-1</f>
        <v>-2.1964359718193105E-2</v>
      </c>
      <c r="P64" s="69">
        <f>+P59/P55-1</f>
        <v>9.7165991902834037E-2</v>
      </c>
    </row>
    <row r="65" spans="2:16" ht="14.5" x14ac:dyDescent="0.35">
      <c r="B65" s="232" t="s">
        <v>1811</v>
      </c>
      <c r="D65" s="20">
        <f>+D60/D56-1</f>
        <v>-4.2263730136604449E-2</v>
      </c>
      <c r="E65" s="20">
        <f t="shared" ref="E65:P65" si="19">+E60/E56-1</f>
        <v>9.5934959349593507E-2</v>
      </c>
      <c r="F65" s="233">
        <f t="shared" si="19"/>
        <v>-0.15520282186948853</v>
      </c>
      <c r="G65" s="233">
        <f t="shared" si="19"/>
        <v>-0.2614942528735632</v>
      </c>
      <c r="H65" s="20">
        <f t="shared" si="19"/>
        <v>9.4874591057797275E-2</v>
      </c>
      <c r="I65" s="233">
        <f t="shared" si="19"/>
        <v>-0.22591362126245851</v>
      </c>
      <c r="J65" s="233">
        <f t="shared" si="19"/>
        <v>-0.1484375</v>
      </c>
      <c r="K65" s="20">
        <f t="shared" si="19"/>
        <v>0.45904761904761915</v>
      </c>
      <c r="L65" s="233">
        <f t="shared" si="19"/>
        <v>-0.33236742973051292</v>
      </c>
      <c r="M65" s="20">
        <f t="shared" si="19"/>
        <v>7.9776273182219581E-2</v>
      </c>
      <c r="N65" s="20">
        <f t="shared" si="19"/>
        <v>0.34219269102990024</v>
      </c>
      <c r="O65" s="233">
        <f t="shared" si="19"/>
        <v>-0.14187090093199861</v>
      </c>
      <c r="P65" s="20">
        <f t="shared" si="19"/>
        <v>0.46967071057192378</v>
      </c>
    </row>
    <row r="70" spans="2:16" x14ac:dyDescent="0.25">
      <c r="B70" t="s">
        <v>1660</v>
      </c>
      <c r="D70" t="s">
        <v>1644</v>
      </c>
      <c r="E70" t="str">
        <f>B70&amp;D70&amp;C70</f>
        <v>Jaar;</v>
      </c>
    </row>
    <row r="71" spans="2:16" x14ac:dyDescent="0.25">
      <c r="B71">
        <v>2000</v>
      </c>
      <c r="C71">
        <v>74.8</v>
      </c>
      <c r="D71" t="s">
        <v>1644</v>
      </c>
      <c r="E71" t="str">
        <f t="shared" ref="E71:E89" si="20">B71&amp;D71&amp;C71</f>
        <v>2000;74,8</v>
      </c>
    </row>
    <row r="72" spans="2:16" x14ac:dyDescent="0.25">
      <c r="B72">
        <v>2001</v>
      </c>
      <c r="C72">
        <v>77.2</v>
      </c>
      <c r="D72" t="s">
        <v>1644</v>
      </c>
      <c r="E72" t="str">
        <f t="shared" si="20"/>
        <v>2001;77,2</v>
      </c>
    </row>
    <row r="73" spans="2:16" x14ac:dyDescent="0.25">
      <c r="B73">
        <v>2002</v>
      </c>
      <c r="C73">
        <v>71.099999999999994</v>
      </c>
      <c r="D73" t="s">
        <v>1644</v>
      </c>
      <c r="E73" t="str">
        <f t="shared" si="20"/>
        <v>2002;71,1</v>
      </c>
    </row>
    <row r="74" spans="2:16" x14ac:dyDescent="0.25">
      <c r="B74">
        <v>2003</v>
      </c>
      <c r="C74">
        <v>64.099999999999994</v>
      </c>
      <c r="D74" t="s">
        <v>1644</v>
      </c>
      <c r="E74" t="str">
        <f t="shared" si="20"/>
        <v>2003;64,1</v>
      </c>
    </row>
    <row r="75" spans="2:16" x14ac:dyDescent="0.25">
      <c r="B75">
        <v>2004</v>
      </c>
      <c r="C75">
        <v>69.8</v>
      </c>
      <c r="D75" t="s">
        <v>1644</v>
      </c>
      <c r="E75" t="str">
        <f t="shared" si="20"/>
        <v>2004;69,8</v>
      </c>
    </row>
    <row r="76" spans="2:16" x14ac:dyDescent="0.25">
      <c r="B76">
        <v>2005</v>
      </c>
      <c r="C76">
        <v>71.5</v>
      </c>
      <c r="D76" t="s">
        <v>1644</v>
      </c>
      <c r="E76" t="str">
        <f t="shared" si="20"/>
        <v>2005;71,5</v>
      </c>
    </row>
    <row r="77" spans="2:16" x14ac:dyDescent="0.25">
      <c r="B77">
        <v>2006</v>
      </c>
      <c r="C77">
        <v>77.099999999999994</v>
      </c>
      <c r="D77" t="s">
        <v>1644</v>
      </c>
      <c r="E77" t="str">
        <f t="shared" si="20"/>
        <v>2006;77,1</v>
      </c>
    </row>
    <row r="78" spans="2:16" x14ac:dyDescent="0.25">
      <c r="B78">
        <v>2007</v>
      </c>
      <c r="C78">
        <v>85.2</v>
      </c>
      <c r="D78" t="s">
        <v>1644</v>
      </c>
      <c r="E78" t="str">
        <f t="shared" si="20"/>
        <v>2007;85,2</v>
      </c>
    </row>
    <row r="79" spans="2:16" x14ac:dyDescent="0.25">
      <c r="B79">
        <v>2008</v>
      </c>
      <c r="C79">
        <v>84.2</v>
      </c>
      <c r="D79" t="s">
        <v>1644</v>
      </c>
      <c r="E79" t="str">
        <f t="shared" si="20"/>
        <v>2008;84,2</v>
      </c>
    </row>
    <row r="80" spans="2:16" x14ac:dyDescent="0.25">
      <c r="B80">
        <v>2009</v>
      </c>
      <c r="C80">
        <v>87.8</v>
      </c>
      <c r="D80" t="s">
        <v>1644</v>
      </c>
      <c r="E80" t="str">
        <f t="shared" si="20"/>
        <v>2009;87,8</v>
      </c>
    </row>
    <row r="81" spans="1:257" x14ac:dyDescent="0.25">
      <c r="B81">
        <v>2010</v>
      </c>
      <c r="C81">
        <v>60.6</v>
      </c>
      <c r="D81" t="s">
        <v>1644</v>
      </c>
      <c r="E81" t="str">
        <f t="shared" si="20"/>
        <v>2010;60,6</v>
      </c>
    </row>
    <row r="82" spans="1:257" x14ac:dyDescent="0.25">
      <c r="B82">
        <v>2011</v>
      </c>
      <c r="C82">
        <v>62.2</v>
      </c>
      <c r="D82" t="s">
        <v>1644</v>
      </c>
      <c r="E82" t="str">
        <f t="shared" si="20"/>
        <v>2011;62,2</v>
      </c>
    </row>
    <row r="83" spans="1:257" x14ac:dyDescent="0.25">
      <c r="B83">
        <v>2012</v>
      </c>
      <c r="C83">
        <v>48.7</v>
      </c>
      <c r="D83" t="s">
        <v>1644</v>
      </c>
      <c r="E83" t="str">
        <f t="shared" si="20"/>
        <v>2012;48,7</v>
      </c>
    </row>
    <row r="84" spans="1:257" x14ac:dyDescent="0.25">
      <c r="B84">
        <v>2013</v>
      </c>
      <c r="C84">
        <v>49.3</v>
      </c>
      <c r="D84" t="s">
        <v>1644</v>
      </c>
      <c r="E84" t="str">
        <f t="shared" si="20"/>
        <v>2013;49,3</v>
      </c>
    </row>
    <row r="85" spans="1:257" x14ac:dyDescent="0.25">
      <c r="B85">
        <v>2014</v>
      </c>
      <c r="C85">
        <v>45.2</v>
      </c>
      <c r="D85" t="s">
        <v>1644</v>
      </c>
      <c r="E85" t="str">
        <f t="shared" si="20"/>
        <v>2014;45,2</v>
      </c>
    </row>
    <row r="86" spans="1:257" x14ac:dyDescent="0.25">
      <c r="B86">
        <v>2015</v>
      </c>
      <c r="C86">
        <v>48.4</v>
      </c>
      <c r="D86" t="s">
        <v>1644</v>
      </c>
      <c r="E86" t="str">
        <f t="shared" si="20"/>
        <v>2015;48,4</v>
      </c>
    </row>
    <row r="87" spans="1:257" x14ac:dyDescent="0.25">
      <c r="B87">
        <v>2016</v>
      </c>
      <c r="C87">
        <v>54.8</v>
      </c>
      <c r="D87" t="s">
        <v>1644</v>
      </c>
      <c r="E87" t="str">
        <f t="shared" si="20"/>
        <v>2016;54,8</v>
      </c>
    </row>
    <row r="88" spans="1:257" x14ac:dyDescent="0.25">
      <c r="B88">
        <v>2017</v>
      </c>
      <c r="C88" s="5">
        <v>63</v>
      </c>
      <c r="D88" t="s">
        <v>1644</v>
      </c>
      <c r="E88" t="str">
        <f t="shared" si="20"/>
        <v>2017;63</v>
      </c>
    </row>
    <row r="89" spans="1:257" x14ac:dyDescent="0.25">
      <c r="B89">
        <v>2018</v>
      </c>
      <c r="C89" s="5">
        <v>66</v>
      </c>
      <c r="D89" t="s">
        <v>1644</v>
      </c>
      <c r="E89" t="str">
        <f t="shared" si="20"/>
        <v>2018;66</v>
      </c>
    </row>
    <row r="92" spans="1:257" x14ac:dyDescent="0.25">
      <c r="D92">
        <v>21729</v>
      </c>
      <c r="E92">
        <v>534</v>
      </c>
      <c r="F92">
        <v>528</v>
      </c>
      <c r="G92">
        <v>241</v>
      </c>
      <c r="H92">
        <v>1419</v>
      </c>
      <c r="I92">
        <v>599</v>
      </c>
      <c r="J92">
        <v>2549</v>
      </c>
      <c r="K92">
        <v>2025</v>
      </c>
      <c r="L92">
        <v>5108</v>
      </c>
      <c r="M92">
        <v>3948</v>
      </c>
      <c r="N92">
        <v>496</v>
      </c>
      <c r="O92">
        <v>3722</v>
      </c>
      <c r="P92">
        <v>560</v>
      </c>
    </row>
    <row r="93" spans="1:257" x14ac:dyDescent="0.25">
      <c r="D93">
        <v>14926</v>
      </c>
      <c r="E93">
        <v>336</v>
      </c>
      <c r="F93">
        <v>423</v>
      </c>
      <c r="G93">
        <v>321</v>
      </c>
      <c r="H93">
        <v>1113</v>
      </c>
      <c r="I93">
        <v>590</v>
      </c>
      <c r="J93">
        <v>2074</v>
      </c>
      <c r="K93">
        <v>1557</v>
      </c>
      <c r="L93">
        <v>2506</v>
      </c>
      <c r="M93">
        <v>2875</v>
      </c>
      <c r="N93">
        <v>223</v>
      </c>
      <c r="O93">
        <v>2414</v>
      </c>
      <c r="P93">
        <v>494</v>
      </c>
    </row>
    <row r="95" spans="1:257" ht="14.5" x14ac:dyDescent="0.35">
      <c r="A95" s="211"/>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c r="CP95" s="211"/>
      <c r="CQ95" s="211"/>
      <c r="CR95" s="211"/>
      <c r="CS95" s="211"/>
      <c r="CT95" s="211"/>
      <c r="CU95" s="211"/>
      <c r="CV95" s="211"/>
      <c r="CW95" s="211"/>
      <c r="CX95" s="211"/>
      <c r="CY95" s="211"/>
      <c r="CZ95" s="211"/>
      <c r="DA95" s="211"/>
      <c r="DB95" s="211"/>
      <c r="DC95" s="211"/>
      <c r="DD95" s="211"/>
      <c r="DE95" s="211"/>
      <c r="DF95" s="211"/>
      <c r="DG95" s="211"/>
      <c r="DH95" s="211"/>
      <c r="DI95" s="211"/>
      <c r="DJ95" s="211"/>
      <c r="DK95" s="211"/>
      <c r="DL95" s="211"/>
      <c r="DM95" s="211"/>
      <c r="DN95" s="211"/>
      <c r="DO95" s="211"/>
      <c r="DP95" s="211"/>
      <c r="DQ95" s="211"/>
      <c r="DR95" s="211"/>
      <c r="DS95" s="211"/>
      <c r="DT95" s="211"/>
      <c r="DU95" s="211"/>
      <c r="DV95" s="211"/>
      <c r="DW95" s="211"/>
      <c r="DX95" s="211"/>
      <c r="DY95" s="211"/>
      <c r="DZ95" s="211"/>
      <c r="EA95" s="211"/>
      <c r="EB95" s="211"/>
      <c r="EC95" s="211"/>
      <c r="ED95" s="211"/>
      <c r="EE95" s="211"/>
      <c r="EF95" s="211"/>
      <c r="EG95" s="211"/>
      <c r="EH95" s="211"/>
      <c r="EI95" s="211"/>
      <c r="EJ95" s="211"/>
      <c r="EK95" s="211"/>
      <c r="EL95" s="211"/>
      <c r="EM95" s="211"/>
      <c r="EN95" s="211"/>
      <c r="EO95" s="211"/>
      <c r="EP95" s="211"/>
      <c r="EQ95" s="211"/>
      <c r="ER95" s="211"/>
      <c r="ES95" s="211"/>
      <c r="ET95" s="211"/>
      <c r="EU95" s="211"/>
      <c r="EV95" s="211"/>
      <c r="EW95" s="211"/>
      <c r="EX95" s="211"/>
      <c r="EY95" s="211"/>
      <c r="EZ95" s="211"/>
      <c r="FA95" s="211"/>
      <c r="FB95" s="211"/>
      <c r="FC95" s="211"/>
      <c r="FD95" s="211"/>
      <c r="FE95" s="211"/>
      <c r="FF95" s="211"/>
      <c r="FG95" s="211"/>
      <c r="FH95" s="211"/>
      <c r="FI95" s="211"/>
      <c r="FJ95" s="211"/>
      <c r="FK95" s="211"/>
      <c r="FL95" s="211"/>
      <c r="FM95" s="211"/>
      <c r="FN95" s="211"/>
      <c r="FO95" s="211"/>
      <c r="FP95" s="211"/>
      <c r="FQ95" s="211"/>
      <c r="FR95" s="211"/>
      <c r="FS95" s="211"/>
      <c r="FT95" s="211"/>
      <c r="FU95" s="211"/>
      <c r="FV95" s="211"/>
      <c r="FW95" s="211"/>
      <c r="FX95" s="211"/>
      <c r="FY95" s="211"/>
      <c r="FZ95" s="211"/>
      <c r="GA95" s="211"/>
      <c r="GB95" s="211"/>
      <c r="GC95" s="211"/>
      <c r="GD95" s="211"/>
      <c r="GE95" s="211"/>
      <c r="GF95" s="211"/>
      <c r="GG95" s="211"/>
      <c r="GH95" s="211"/>
      <c r="GI95" s="211"/>
      <c r="GJ95" s="211"/>
      <c r="GK95" s="211"/>
      <c r="GL95" s="211"/>
      <c r="GM95" s="211"/>
      <c r="GN95" s="211"/>
      <c r="GO95" s="211"/>
      <c r="GP95" s="211"/>
      <c r="GQ95" s="211"/>
      <c r="GR95" s="211"/>
      <c r="GS95" s="211"/>
      <c r="GT95" s="211"/>
      <c r="GU95" s="211"/>
      <c r="GV95" s="211"/>
      <c r="GW95" s="211"/>
      <c r="GX95" s="211"/>
      <c r="GY95" s="211"/>
      <c r="GZ95" s="211"/>
      <c r="HA95" s="211"/>
      <c r="HB95" s="211"/>
      <c r="HC95" s="211"/>
      <c r="HD95" s="211"/>
      <c r="HE95" s="211"/>
      <c r="HF95" s="211"/>
      <c r="HG95" s="211"/>
      <c r="HH95" s="211"/>
      <c r="HI95" s="211"/>
      <c r="HJ95" s="211"/>
      <c r="HK95" s="211"/>
      <c r="HL95" s="211"/>
      <c r="HM95" s="211"/>
      <c r="HN95" s="211"/>
      <c r="HO95" s="211"/>
      <c r="HP95" s="211"/>
      <c r="HQ95" s="211"/>
      <c r="HR95" s="211"/>
      <c r="HS95" s="211"/>
      <c r="HT95" s="211"/>
      <c r="HU95" s="211"/>
      <c r="HV95" s="211"/>
      <c r="HW95" s="211"/>
      <c r="HX95" s="211"/>
      <c r="HY95" s="211"/>
      <c r="HZ95" s="211"/>
      <c r="IA95" s="211"/>
      <c r="IB95" s="211"/>
      <c r="IC95" s="211"/>
      <c r="ID95" s="211"/>
      <c r="IE95" s="211"/>
      <c r="IF95" s="211"/>
      <c r="IG95" s="211"/>
      <c r="IH95" s="211"/>
      <c r="II95" s="211"/>
      <c r="IJ95" s="211"/>
      <c r="IK95" s="211"/>
      <c r="IL95" s="211"/>
      <c r="IM95" s="211"/>
      <c r="IN95" s="211"/>
      <c r="IO95" s="211"/>
      <c r="IP95" s="211"/>
      <c r="IQ95" s="211"/>
      <c r="IR95" s="211"/>
      <c r="IS95" s="211"/>
      <c r="IT95" s="211"/>
      <c r="IU95" s="211"/>
      <c r="IV95" s="211"/>
      <c r="IW95" s="211"/>
    </row>
    <row r="96" spans="1:257" ht="14.5" x14ac:dyDescent="0.35">
      <c r="A96" s="211" t="s">
        <v>40</v>
      </c>
      <c r="B96" s="211" t="s">
        <v>640</v>
      </c>
      <c r="C96" s="211" t="s">
        <v>642</v>
      </c>
      <c r="D96" s="211" t="s">
        <v>707</v>
      </c>
      <c r="E96" s="211" t="s">
        <v>732</v>
      </c>
      <c r="F96" s="211" t="s">
        <v>733</v>
      </c>
      <c r="G96" s="211" t="s">
        <v>870</v>
      </c>
      <c r="H96" s="211" t="s">
        <v>898</v>
      </c>
      <c r="I96" s="211" t="s">
        <v>906</v>
      </c>
      <c r="J96" s="211" t="s">
        <v>927</v>
      </c>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211"/>
      <c r="DA96" s="211"/>
      <c r="DB96" s="211"/>
      <c r="DC96" s="211"/>
      <c r="DD96" s="211"/>
      <c r="DE96" s="211"/>
      <c r="DF96" s="211"/>
      <c r="DG96" s="211"/>
      <c r="DH96" s="211"/>
      <c r="DI96" s="211"/>
      <c r="DJ96" s="211"/>
      <c r="DK96" s="211"/>
      <c r="DL96" s="211"/>
      <c r="DM96" s="211"/>
      <c r="DN96" s="211"/>
      <c r="DO96" s="211"/>
      <c r="DP96" s="211"/>
      <c r="DQ96" s="211"/>
      <c r="DR96" s="211"/>
      <c r="DS96" s="211"/>
      <c r="DT96" s="211"/>
      <c r="DU96" s="211"/>
      <c r="DV96" s="211"/>
      <c r="DW96" s="211"/>
      <c r="DX96" s="211"/>
      <c r="DY96" s="211"/>
      <c r="DZ96" s="211"/>
      <c r="EA96" s="211"/>
      <c r="EB96" s="211"/>
      <c r="EC96" s="211"/>
      <c r="ED96" s="211"/>
      <c r="EE96" s="211"/>
      <c r="EF96" s="211"/>
      <c r="EG96" s="211"/>
      <c r="EH96" s="211"/>
      <c r="EI96" s="211"/>
      <c r="EJ96" s="211"/>
      <c r="EK96" s="211"/>
      <c r="EL96" s="211"/>
      <c r="EM96" s="211"/>
      <c r="EN96" s="211"/>
      <c r="EO96" s="211"/>
      <c r="EP96" s="211"/>
      <c r="EQ96" s="211"/>
      <c r="ER96" s="211"/>
      <c r="ES96" s="211"/>
      <c r="ET96" s="211"/>
      <c r="EU96" s="211"/>
      <c r="EV96" s="211"/>
      <c r="EW96" s="211"/>
      <c r="EX96" s="211"/>
      <c r="EY96" s="211"/>
      <c r="EZ96" s="211"/>
      <c r="FA96" s="211"/>
      <c r="FB96" s="211"/>
      <c r="FC96" s="211"/>
      <c r="FD96" s="211"/>
      <c r="FE96" s="211"/>
      <c r="FF96" s="211"/>
      <c r="FG96" s="211"/>
      <c r="FH96" s="211"/>
      <c r="FI96" s="211"/>
      <c r="FJ96" s="211"/>
      <c r="FK96" s="211"/>
      <c r="FL96" s="211"/>
      <c r="FM96" s="211"/>
      <c r="FN96" s="211"/>
      <c r="FO96" s="211"/>
      <c r="FP96" s="211"/>
      <c r="FQ96" s="211"/>
      <c r="FR96" s="211"/>
      <c r="FS96" s="211"/>
      <c r="FT96" s="211"/>
      <c r="FU96" s="211"/>
      <c r="FV96" s="211"/>
      <c r="FW96" s="211"/>
      <c r="FX96" s="211"/>
      <c r="FY96" s="211"/>
      <c r="FZ96" s="211"/>
      <c r="GA96" s="211"/>
      <c r="GB96" s="211"/>
      <c r="GC96" s="211"/>
      <c r="GD96" s="211"/>
      <c r="GE96" s="211"/>
      <c r="GF96" s="211"/>
      <c r="GG96" s="211"/>
      <c r="GH96" s="211"/>
      <c r="GI96" s="211"/>
      <c r="GJ96" s="211"/>
      <c r="GK96" s="211"/>
      <c r="GL96" s="211"/>
      <c r="GM96" s="211"/>
      <c r="GN96" s="211"/>
      <c r="GO96" s="211"/>
      <c r="GP96" s="211"/>
      <c r="GQ96" s="211"/>
      <c r="GR96" s="211"/>
      <c r="GS96" s="211"/>
      <c r="GT96" s="211"/>
      <c r="GU96" s="211"/>
      <c r="GV96" s="211"/>
      <c r="GW96" s="211"/>
      <c r="GX96" s="211"/>
      <c r="GY96" s="211"/>
      <c r="GZ96" s="211"/>
      <c r="HA96" s="211"/>
      <c r="HB96" s="211"/>
      <c r="HC96" s="211"/>
      <c r="HD96" s="211"/>
      <c r="HE96" s="211"/>
      <c r="HF96" s="211"/>
      <c r="HG96" s="211"/>
      <c r="HH96" s="211"/>
      <c r="HI96" s="211"/>
      <c r="HJ96" s="211"/>
      <c r="HK96" s="211"/>
      <c r="HL96" s="211"/>
      <c r="HM96" s="211"/>
      <c r="HN96" s="211"/>
      <c r="HO96" s="211"/>
      <c r="HP96" s="211"/>
      <c r="HQ96" s="211"/>
      <c r="HR96" s="211"/>
      <c r="HS96" s="211"/>
      <c r="HT96" s="211"/>
      <c r="HU96" s="211"/>
      <c r="HV96" s="211"/>
      <c r="HW96" s="211"/>
      <c r="HX96" s="211"/>
      <c r="HY96" s="211"/>
      <c r="HZ96" s="211"/>
      <c r="IA96" s="211"/>
      <c r="IB96" s="211"/>
      <c r="IC96" s="211"/>
      <c r="ID96" s="211"/>
      <c r="IE96" s="211"/>
      <c r="IF96" s="211"/>
      <c r="IG96" s="211"/>
      <c r="IH96" s="211"/>
      <c r="II96" s="211"/>
      <c r="IJ96" s="211"/>
      <c r="IK96" s="211"/>
      <c r="IL96" s="211"/>
      <c r="IM96" s="211"/>
      <c r="IN96" s="211"/>
      <c r="IO96" s="211"/>
      <c r="IP96" s="211"/>
      <c r="IQ96" s="211"/>
      <c r="IR96" s="211"/>
      <c r="IS96" s="211"/>
      <c r="IT96" s="211"/>
      <c r="IU96" s="211"/>
      <c r="IV96" s="211"/>
      <c r="IW96" s="211"/>
    </row>
    <row r="97" spans="1:257" ht="14.5" x14ac:dyDescent="0.35">
      <c r="A97" s="211" t="s">
        <v>226</v>
      </c>
      <c r="B97" s="211" t="s">
        <v>227</v>
      </c>
      <c r="C97" s="211" t="s">
        <v>227</v>
      </c>
      <c r="D97" s="211" t="s">
        <v>227</v>
      </c>
      <c r="E97" s="211" t="s">
        <v>227</v>
      </c>
      <c r="F97" s="211" t="s">
        <v>227</v>
      </c>
      <c r="G97" s="211" t="s">
        <v>227</v>
      </c>
      <c r="H97" s="211" t="s">
        <v>227</v>
      </c>
      <c r="I97" s="211" t="s">
        <v>227</v>
      </c>
      <c r="J97" s="211" t="s">
        <v>227</v>
      </c>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c r="CP97" s="211"/>
      <c r="CQ97" s="211"/>
      <c r="CR97" s="211"/>
      <c r="CS97" s="211"/>
      <c r="CT97" s="211"/>
      <c r="CU97" s="211"/>
      <c r="CV97" s="211"/>
      <c r="CW97" s="211"/>
      <c r="CX97" s="211"/>
      <c r="CY97" s="211"/>
      <c r="CZ97" s="211"/>
      <c r="DA97" s="211"/>
      <c r="DB97" s="211"/>
      <c r="DC97" s="211"/>
      <c r="DD97" s="211"/>
      <c r="DE97" s="211"/>
      <c r="DF97" s="211"/>
      <c r="DG97" s="211"/>
      <c r="DH97" s="211"/>
      <c r="DI97" s="211"/>
      <c r="DJ97" s="211"/>
      <c r="DK97" s="211"/>
      <c r="DL97" s="211"/>
      <c r="DM97" s="211"/>
      <c r="DN97" s="211"/>
      <c r="DO97" s="211"/>
      <c r="DP97" s="211"/>
      <c r="DQ97" s="211"/>
      <c r="DR97" s="211"/>
      <c r="DS97" s="211"/>
      <c r="DT97" s="211"/>
      <c r="DU97" s="211"/>
      <c r="DV97" s="211"/>
      <c r="DW97" s="211"/>
      <c r="DX97" s="211"/>
      <c r="DY97" s="211"/>
      <c r="DZ97" s="211"/>
      <c r="EA97" s="211"/>
      <c r="EB97" s="211"/>
      <c r="EC97" s="211"/>
      <c r="ED97" s="211"/>
      <c r="EE97" s="211"/>
      <c r="EF97" s="211"/>
      <c r="EG97" s="211"/>
      <c r="EH97" s="211"/>
      <c r="EI97" s="211"/>
      <c r="EJ97" s="211"/>
      <c r="EK97" s="211"/>
      <c r="EL97" s="211"/>
      <c r="EM97" s="211"/>
      <c r="EN97" s="211"/>
      <c r="EO97" s="211"/>
      <c r="EP97" s="211"/>
      <c r="EQ97" s="211"/>
      <c r="ER97" s="211"/>
      <c r="ES97" s="211"/>
      <c r="ET97" s="211"/>
      <c r="EU97" s="211"/>
      <c r="EV97" s="211"/>
      <c r="EW97" s="211"/>
      <c r="EX97" s="211"/>
      <c r="EY97" s="211"/>
      <c r="EZ97" s="211"/>
      <c r="FA97" s="211"/>
      <c r="FB97" s="211"/>
      <c r="FC97" s="211"/>
      <c r="FD97" s="211"/>
      <c r="FE97" s="211"/>
      <c r="FF97" s="211"/>
      <c r="FG97" s="211"/>
      <c r="FH97" s="211"/>
      <c r="FI97" s="211"/>
      <c r="FJ97" s="211"/>
      <c r="FK97" s="211"/>
      <c r="FL97" s="211"/>
      <c r="FM97" s="211"/>
      <c r="FN97" s="211"/>
      <c r="FO97" s="211"/>
      <c r="FP97" s="211"/>
      <c r="FQ97" s="211"/>
      <c r="FR97" s="211"/>
      <c r="FS97" s="211"/>
      <c r="FT97" s="211"/>
      <c r="FU97" s="211"/>
      <c r="FV97" s="211"/>
      <c r="FW97" s="211"/>
      <c r="FX97" s="211"/>
      <c r="FY97" s="211"/>
      <c r="FZ97" s="211"/>
      <c r="GA97" s="211"/>
      <c r="GB97" s="211"/>
      <c r="GC97" s="211"/>
      <c r="GD97" s="211"/>
      <c r="GE97" s="211"/>
      <c r="GF97" s="211"/>
      <c r="GG97" s="211"/>
      <c r="GH97" s="211"/>
      <c r="GI97" s="211"/>
      <c r="GJ97" s="211"/>
      <c r="GK97" s="211"/>
      <c r="GL97" s="211"/>
      <c r="GM97" s="211"/>
      <c r="GN97" s="211"/>
      <c r="GO97" s="211"/>
      <c r="GP97" s="211"/>
      <c r="GQ97" s="211"/>
      <c r="GR97" s="211"/>
      <c r="GS97" s="211"/>
      <c r="GT97" s="211"/>
      <c r="GU97" s="211"/>
      <c r="GV97" s="211"/>
      <c r="GW97" s="211"/>
      <c r="GX97" s="211"/>
      <c r="GY97" s="211"/>
      <c r="GZ97" s="211"/>
      <c r="HA97" s="211"/>
      <c r="HB97" s="211"/>
      <c r="HC97" s="211"/>
      <c r="HD97" s="211"/>
      <c r="HE97" s="211"/>
      <c r="HF97" s="211"/>
      <c r="HG97" s="211"/>
      <c r="HH97" s="211"/>
      <c r="HI97" s="211"/>
      <c r="HJ97" s="211"/>
      <c r="HK97" s="211"/>
      <c r="HL97" s="211"/>
      <c r="HM97" s="211"/>
      <c r="HN97" s="211"/>
      <c r="HO97" s="211"/>
      <c r="HP97" s="211"/>
      <c r="HQ97" s="211"/>
      <c r="HR97" s="211"/>
      <c r="HS97" s="211"/>
      <c r="HT97" s="211"/>
      <c r="HU97" s="211"/>
      <c r="HV97" s="211"/>
      <c r="HW97" s="211"/>
      <c r="HX97" s="211"/>
      <c r="HY97" s="211"/>
      <c r="HZ97" s="211"/>
      <c r="IA97" s="211"/>
      <c r="IB97" s="211"/>
      <c r="IC97" s="211"/>
      <c r="ID97" s="211"/>
      <c r="IE97" s="211"/>
      <c r="IF97" s="211"/>
      <c r="IG97" s="211"/>
      <c r="IH97" s="211"/>
      <c r="II97" s="211"/>
      <c r="IJ97" s="211"/>
      <c r="IK97" s="211"/>
      <c r="IL97" s="211"/>
      <c r="IM97" s="211"/>
      <c r="IN97" s="211"/>
      <c r="IO97" s="211"/>
      <c r="IP97" s="211"/>
      <c r="IQ97" s="211"/>
      <c r="IR97" s="211"/>
      <c r="IS97" s="211"/>
      <c r="IT97" s="211"/>
      <c r="IU97" s="211"/>
      <c r="IV97" s="211"/>
      <c r="IW97" s="211"/>
    </row>
    <row r="98" spans="1:257" ht="14.5" x14ac:dyDescent="0.35">
      <c r="A98" s="211" t="s">
        <v>1006</v>
      </c>
      <c r="B98" s="211" t="s">
        <v>228</v>
      </c>
      <c r="C98" s="211" t="s">
        <v>228</v>
      </c>
      <c r="D98" s="211" t="s">
        <v>228</v>
      </c>
      <c r="E98" s="211" t="s">
        <v>228</v>
      </c>
      <c r="F98" s="211" t="s">
        <v>228</v>
      </c>
      <c r="G98" s="211" t="s">
        <v>228</v>
      </c>
      <c r="H98" s="211" t="s">
        <v>228</v>
      </c>
      <c r="I98" s="211" t="s">
        <v>228</v>
      </c>
      <c r="J98" s="211" t="s">
        <v>228</v>
      </c>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c r="CP98" s="211"/>
      <c r="CQ98" s="211"/>
      <c r="CR98" s="211"/>
      <c r="CS98" s="211"/>
      <c r="CT98" s="211"/>
      <c r="CU98" s="211"/>
      <c r="CV98" s="211"/>
      <c r="CW98" s="211"/>
      <c r="CX98" s="211"/>
      <c r="CY98" s="211"/>
      <c r="CZ98" s="211"/>
      <c r="DA98" s="211"/>
      <c r="DB98" s="211"/>
      <c r="DC98" s="211"/>
      <c r="DD98" s="211"/>
      <c r="DE98" s="211"/>
      <c r="DF98" s="211"/>
      <c r="DG98" s="211"/>
      <c r="DH98" s="211"/>
      <c r="DI98" s="211"/>
      <c r="DJ98" s="211"/>
      <c r="DK98" s="211"/>
      <c r="DL98" s="211"/>
      <c r="DM98" s="211"/>
      <c r="DN98" s="211"/>
      <c r="DO98" s="211"/>
      <c r="DP98" s="211"/>
      <c r="DQ98" s="211"/>
      <c r="DR98" s="211"/>
      <c r="DS98" s="211"/>
      <c r="DT98" s="211"/>
      <c r="DU98" s="211"/>
      <c r="DV98" s="211"/>
      <c r="DW98" s="211"/>
      <c r="DX98" s="211"/>
      <c r="DY98" s="211"/>
      <c r="DZ98" s="211"/>
      <c r="EA98" s="211"/>
      <c r="EB98" s="211"/>
      <c r="EC98" s="211"/>
      <c r="ED98" s="211"/>
      <c r="EE98" s="211"/>
      <c r="EF98" s="211"/>
      <c r="EG98" s="211"/>
      <c r="EH98" s="211"/>
      <c r="EI98" s="211"/>
      <c r="EJ98" s="211"/>
      <c r="EK98" s="211"/>
      <c r="EL98" s="211"/>
      <c r="EM98" s="211"/>
      <c r="EN98" s="211"/>
      <c r="EO98" s="211"/>
      <c r="EP98" s="211"/>
      <c r="EQ98" s="211"/>
      <c r="ER98" s="211"/>
      <c r="ES98" s="211"/>
      <c r="ET98" s="211"/>
      <c r="EU98" s="211"/>
      <c r="EV98" s="211"/>
      <c r="EW98" s="211"/>
      <c r="EX98" s="211"/>
      <c r="EY98" s="211"/>
      <c r="EZ98" s="211"/>
      <c r="FA98" s="211"/>
      <c r="FB98" s="211"/>
      <c r="FC98" s="211"/>
      <c r="FD98" s="211"/>
      <c r="FE98" s="211"/>
      <c r="FF98" s="211"/>
      <c r="FG98" s="211"/>
      <c r="FH98" s="211"/>
      <c r="FI98" s="211"/>
      <c r="FJ98" s="211"/>
      <c r="FK98" s="211"/>
      <c r="FL98" s="211"/>
      <c r="FM98" s="211"/>
      <c r="FN98" s="211"/>
      <c r="FO98" s="211"/>
      <c r="FP98" s="211"/>
      <c r="FQ98" s="211"/>
      <c r="FR98" s="211"/>
      <c r="FS98" s="211"/>
      <c r="FT98" s="211"/>
      <c r="FU98" s="211"/>
      <c r="FV98" s="211"/>
      <c r="FW98" s="211"/>
      <c r="FX98" s="211"/>
      <c r="FY98" s="211"/>
      <c r="FZ98" s="211"/>
      <c r="GA98" s="211"/>
      <c r="GB98" s="211"/>
      <c r="GC98" s="211"/>
      <c r="GD98" s="211"/>
      <c r="GE98" s="211"/>
      <c r="GF98" s="211"/>
      <c r="GG98" s="211"/>
      <c r="GH98" s="211"/>
      <c r="GI98" s="211"/>
      <c r="GJ98" s="211"/>
      <c r="GK98" s="211"/>
      <c r="GL98" s="211"/>
      <c r="GM98" s="211"/>
      <c r="GN98" s="211"/>
      <c r="GO98" s="211"/>
      <c r="GP98" s="211"/>
      <c r="GQ98" s="211"/>
      <c r="GR98" s="211"/>
      <c r="GS98" s="211"/>
      <c r="GT98" s="211"/>
      <c r="GU98" s="211"/>
      <c r="GV98" s="211"/>
      <c r="GW98" s="211"/>
      <c r="GX98" s="211"/>
      <c r="GY98" s="211"/>
      <c r="GZ98" s="211"/>
      <c r="HA98" s="211"/>
      <c r="HB98" s="211"/>
      <c r="HC98" s="211"/>
      <c r="HD98" s="211"/>
      <c r="HE98" s="211"/>
      <c r="HF98" s="211"/>
      <c r="HG98" s="211"/>
      <c r="HH98" s="211"/>
      <c r="HI98" s="211"/>
      <c r="HJ98" s="211"/>
      <c r="HK98" s="211"/>
      <c r="HL98" s="211"/>
      <c r="HM98" s="211"/>
      <c r="HN98" s="211"/>
      <c r="HO98" s="211"/>
      <c r="HP98" s="211"/>
      <c r="HQ98" s="211"/>
      <c r="HR98" s="211"/>
      <c r="HS98" s="211"/>
      <c r="HT98" s="211"/>
      <c r="HU98" s="211"/>
      <c r="HV98" s="211"/>
      <c r="HW98" s="211"/>
      <c r="HX98" s="211"/>
      <c r="HY98" s="211"/>
      <c r="HZ98" s="211"/>
      <c r="IA98" s="211"/>
      <c r="IB98" s="211"/>
      <c r="IC98" s="211"/>
      <c r="ID98" s="211"/>
      <c r="IE98" s="211"/>
      <c r="IF98" s="211"/>
      <c r="IG98" s="211"/>
      <c r="IH98" s="211"/>
      <c r="II98" s="211"/>
      <c r="IJ98" s="211"/>
      <c r="IK98" s="211"/>
      <c r="IL98" s="211"/>
      <c r="IM98" s="211"/>
      <c r="IN98" s="211"/>
      <c r="IO98" s="211"/>
      <c r="IP98" s="211"/>
      <c r="IQ98" s="211"/>
      <c r="IR98" s="211"/>
      <c r="IS98" s="211"/>
      <c r="IT98" s="211"/>
      <c r="IU98" s="211"/>
      <c r="IV98" s="211"/>
      <c r="IW98" s="211"/>
    </row>
    <row r="99" spans="1:257" ht="14.5" x14ac:dyDescent="0.35">
      <c r="A99" s="211" t="s">
        <v>5</v>
      </c>
      <c r="B99" s="211" t="s">
        <v>95</v>
      </c>
      <c r="C99" s="211" t="s">
        <v>95</v>
      </c>
      <c r="D99" s="211" t="s">
        <v>95</v>
      </c>
      <c r="E99" s="211" t="s">
        <v>95</v>
      </c>
      <c r="F99" s="211" t="s">
        <v>95</v>
      </c>
      <c r="G99" s="211" t="s">
        <v>95</v>
      </c>
      <c r="H99" s="211" t="s">
        <v>95</v>
      </c>
      <c r="I99" s="211" t="s">
        <v>95</v>
      </c>
      <c r="J99" s="211" t="s">
        <v>95</v>
      </c>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c r="CP99" s="211"/>
      <c r="CQ99" s="211"/>
      <c r="CR99" s="211"/>
      <c r="CS99" s="211"/>
      <c r="CT99" s="211"/>
      <c r="CU99" s="211"/>
      <c r="CV99" s="211"/>
      <c r="CW99" s="211"/>
      <c r="CX99" s="211"/>
      <c r="CY99" s="211"/>
      <c r="CZ99" s="211"/>
      <c r="DA99" s="211"/>
      <c r="DB99" s="211"/>
      <c r="DC99" s="211"/>
      <c r="DD99" s="211"/>
      <c r="DE99" s="211"/>
      <c r="DF99" s="211"/>
      <c r="DG99" s="211"/>
      <c r="DH99" s="211"/>
      <c r="DI99" s="211"/>
      <c r="DJ99" s="211"/>
      <c r="DK99" s="211"/>
      <c r="DL99" s="211"/>
      <c r="DM99" s="211"/>
      <c r="DN99" s="211"/>
      <c r="DO99" s="211"/>
      <c r="DP99" s="211"/>
      <c r="DQ99" s="211"/>
      <c r="DR99" s="211"/>
      <c r="DS99" s="211"/>
      <c r="DT99" s="211"/>
      <c r="DU99" s="211"/>
      <c r="DV99" s="211"/>
      <c r="DW99" s="211"/>
      <c r="DX99" s="211"/>
      <c r="DY99" s="211"/>
      <c r="DZ99" s="211"/>
      <c r="EA99" s="211"/>
      <c r="EB99" s="211"/>
      <c r="EC99" s="211"/>
      <c r="ED99" s="211"/>
      <c r="EE99" s="211"/>
      <c r="EF99" s="211"/>
      <c r="EG99" s="211"/>
      <c r="EH99" s="211"/>
      <c r="EI99" s="211"/>
      <c r="EJ99" s="211"/>
      <c r="EK99" s="211"/>
      <c r="EL99" s="211"/>
      <c r="EM99" s="211"/>
      <c r="EN99" s="211"/>
      <c r="EO99" s="211"/>
      <c r="EP99" s="211"/>
      <c r="EQ99" s="211"/>
      <c r="ER99" s="211"/>
      <c r="ES99" s="211"/>
      <c r="ET99" s="211"/>
      <c r="EU99" s="211"/>
      <c r="EV99" s="211"/>
      <c r="EW99" s="211"/>
      <c r="EX99" s="211"/>
      <c r="EY99" s="211"/>
      <c r="EZ99" s="211"/>
      <c r="FA99" s="211"/>
      <c r="FB99" s="211"/>
      <c r="FC99" s="211"/>
      <c r="FD99" s="211"/>
      <c r="FE99" s="211"/>
      <c r="FF99" s="211"/>
      <c r="FG99" s="211"/>
      <c r="FH99" s="211"/>
      <c r="FI99" s="211"/>
      <c r="FJ99" s="211"/>
      <c r="FK99" s="211"/>
      <c r="FL99" s="211"/>
      <c r="FM99" s="211"/>
      <c r="FN99" s="211"/>
      <c r="FO99" s="211"/>
      <c r="FP99" s="211"/>
      <c r="FQ99" s="211"/>
      <c r="FR99" s="211"/>
      <c r="FS99" s="211"/>
      <c r="FT99" s="211"/>
      <c r="FU99" s="211"/>
      <c r="FV99" s="211"/>
      <c r="FW99" s="211"/>
      <c r="FX99" s="211"/>
      <c r="FY99" s="211"/>
      <c r="FZ99" s="211"/>
      <c r="GA99" s="211"/>
      <c r="GB99" s="211"/>
      <c r="GC99" s="211"/>
      <c r="GD99" s="211"/>
      <c r="GE99" s="211"/>
      <c r="GF99" s="211"/>
      <c r="GG99" s="211"/>
      <c r="GH99" s="211"/>
      <c r="GI99" s="211"/>
      <c r="GJ99" s="211"/>
      <c r="GK99" s="211"/>
      <c r="GL99" s="211"/>
      <c r="GM99" s="211"/>
      <c r="GN99" s="211"/>
      <c r="GO99" s="211"/>
      <c r="GP99" s="211"/>
      <c r="GQ99" s="211"/>
      <c r="GR99" s="211"/>
      <c r="GS99" s="211"/>
      <c r="GT99" s="211"/>
      <c r="GU99" s="211"/>
      <c r="GV99" s="211"/>
      <c r="GW99" s="211"/>
      <c r="GX99" s="211"/>
      <c r="GY99" s="211"/>
      <c r="GZ99" s="211"/>
      <c r="HA99" s="211"/>
      <c r="HB99" s="211"/>
      <c r="HC99" s="211"/>
      <c r="HD99" s="211"/>
      <c r="HE99" s="211"/>
      <c r="HF99" s="211"/>
      <c r="HG99" s="211"/>
      <c r="HH99" s="211"/>
      <c r="HI99" s="211"/>
      <c r="HJ99" s="211"/>
      <c r="HK99" s="211"/>
      <c r="HL99" s="211"/>
      <c r="HM99" s="211"/>
      <c r="HN99" s="211"/>
      <c r="HO99" s="211"/>
      <c r="HP99" s="211"/>
      <c r="HQ99" s="211"/>
      <c r="HR99" s="211"/>
      <c r="HS99" s="211"/>
      <c r="HT99" s="211"/>
      <c r="HU99" s="211"/>
      <c r="HV99" s="211"/>
      <c r="HW99" s="211"/>
      <c r="HX99" s="211"/>
      <c r="HY99" s="211"/>
      <c r="HZ99" s="211"/>
      <c r="IA99" s="211"/>
      <c r="IB99" s="211"/>
      <c r="IC99" s="211"/>
      <c r="ID99" s="211"/>
      <c r="IE99" s="211"/>
      <c r="IF99" s="211"/>
      <c r="IG99" s="211"/>
      <c r="IH99" s="211"/>
      <c r="II99" s="211"/>
      <c r="IJ99" s="211"/>
      <c r="IK99" s="211"/>
      <c r="IL99" s="211"/>
      <c r="IM99" s="211"/>
      <c r="IN99" s="211"/>
      <c r="IO99" s="211"/>
      <c r="IP99" s="211"/>
      <c r="IQ99" s="211"/>
      <c r="IR99" s="211"/>
      <c r="IS99" s="211"/>
      <c r="IT99" s="211"/>
      <c r="IU99" s="211"/>
      <c r="IV99" s="211"/>
      <c r="IW99" s="211"/>
    </row>
    <row r="100" spans="1:257" ht="14.5" x14ac:dyDescent="0.35">
      <c r="A100" s="211" t="s">
        <v>1728</v>
      </c>
      <c r="B100" s="211">
        <v>668</v>
      </c>
      <c r="C100" s="211">
        <v>330</v>
      </c>
      <c r="D100" s="211">
        <v>315</v>
      </c>
      <c r="E100" s="211">
        <v>634</v>
      </c>
      <c r="F100" s="211">
        <v>1338</v>
      </c>
      <c r="G100" s="211">
        <v>121</v>
      </c>
      <c r="H100" s="211">
        <v>196</v>
      </c>
      <c r="I100" s="211">
        <v>298</v>
      </c>
      <c r="J100" s="211">
        <v>321</v>
      </c>
    </row>
    <row r="103" spans="1:257" ht="14.5" x14ac:dyDescent="0.35">
      <c r="A103" s="211" t="s">
        <v>40</v>
      </c>
      <c r="B103" s="211" t="s">
        <v>226</v>
      </c>
      <c r="C103" s="211" t="s">
        <v>1006</v>
      </c>
      <c r="D103" s="211" t="s">
        <v>5</v>
      </c>
      <c r="E103" s="211" t="s">
        <v>1728</v>
      </c>
      <c r="F103" s="211"/>
      <c r="G103" s="211"/>
      <c r="H103" s="211"/>
      <c r="I103" s="211"/>
      <c r="J103" s="211"/>
    </row>
    <row r="104" spans="1:257" ht="14.5" x14ac:dyDescent="0.35">
      <c r="A104" s="211" t="s">
        <v>733</v>
      </c>
      <c r="B104" s="211" t="s">
        <v>227</v>
      </c>
      <c r="C104" s="211" t="s">
        <v>228</v>
      </c>
      <c r="D104" s="211" t="s">
        <v>95</v>
      </c>
      <c r="E104" s="211">
        <v>1338</v>
      </c>
      <c r="F104" s="211"/>
      <c r="G104" s="211"/>
      <c r="H104" s="211"/>
      <c r="I104" s="211"/>
      <c r="J104" s="211"/>
    </row>
    <row r="105" spans="1:257" ht="14.5" x14ac:dyDescent="0.35">
      <c r="A105" s="211" t="s">
        <v>640</v>
      </c>
      <c r="B105" s="211" t="s">
        <v>227</v>
      </c>
      <c r="C105" s="211" t="s">
        <v>228</v>
      </c>
      <c r="D105" s="211" t="s">
        <v>95</v>
      </c>
      <c r="E105" s="211">
        <v>668</v>
      </c>
      <c r="F105" s="211"/>
      <c r="G105" s="211"/>
      <c r="H105" s="211"/>
      <c r="I105" s="211"/>
      <c r="J105" s="211"/>
    </row>
    <row r="106" spans="1:257" ht="14.5" x14ac:dyDescent="0.35">
      <c r="A106" s="211" t="s">
        <v>732</v>
      </c>
      <c r="B106" s="211" t="s">
        <v>227</v>
      </c>
      <c r="C106" s="211" t="s">
        <v>228</v>
      </c>
      <c r="D106" s="211" t="s">
        <v>95</v>
      </c>
      <c r="E106" s="211">
        <v>634</v>
      </c>
      <c r="F106" s="211"/>
      <c r="G106" s="211"/>
      <c r="H106" s="211"/>
      <c r="I106" s="211"/>
      <c r="J106" s="211"/>
    </row>
    <row r="107" spans="1:257" ht="14.5" x14ac:dyDescent="0.35">
      <c r="A107" s="211" t="s">
        <v>642</v>
      </c>
      <c r="B107" s="211" t="s">
        <v>227</v>
      </c>
      <c r="C107" s="211" t="s">
        <v>228</v>
      </c>
      <c r="D107" s="211" t="s">
        <v>95</v>
      </c>
      <c r="E107" s="211">
        <v>330</v>
      </c>
      <c r="F107" s="211"/>
      <c r="G107" s="211"/>
      <c r="H107" s="211"/>
      <c r="I107" s="211"/>
      <c r="J107" s="211"/>
    </row>
    <row r="108" spans="1:257" ht="14.5" x14ac:dyDescent="0.35">
      <c r="A108" s="211" t="s">
        <v>927</v>
      </c>
      <c r="B108" s="211" t="s">
        <v>227</v>
      </c>
      <c r="C108" s="211" t="s">
        <v>228</v>
      </c>
      <c r="D108" s="211" t="s">
        <v>95</v>
      </c>
      <c r="E108" s="211">
        <v>321</v>
      </c>
      <c r="F108" s="211"/>
      <c r="G108" s="211"/>
      <c r="H108" s="211"/>
      <c r="I108" s="211"/>
      <c r="J108" s="211"/>
    </row>
    <row r="109" spans="1:257" ht="14.5" x14ac:dyDescent="0.35">
      <c r="A109" s="211" t="s">
        <v>707</v>
      </c>
      <c r="B109" s="211" t="s">
        <v>227</v>
      </c>
      <c r="C109" s="211" t="s">
        <v>228</v>
      </c>
      <c r="D109" s="211" t="s">
        <v>95</v>
      </c>
      <c r="E109" s="211">
        <v>315</v>
      </c>
      <c r="F109" s="211"/>
      <c r="G109" s="211"/>
      <c r="H109" s="211"/>
      <c r="I109" s="211"/>
      <c r="J109" s="211"/>
    </row>
    <row r="110" spans="1:257" ht="14.5" x14ac:dyDescent="0.35">
      <c r="A110" s="211" t="s">
        <v>906</v>
      </c>
      <c r="B110" s="211" t="s">
        <v>227</v>
      </c>
      <c r="C110" s="211" t="s">
        <v>228</v>
      </c>
      <c r="D110" s="211" t="s">
        <v>95</v>
      </c>
      <c r="E110" s="211">
        <v>298</v>
      </c>
      <c r="F110" s="211"/>
      <c r="G110" s="211"/>
      <c r="H110" s="211"/>
      <c r="I110" s="211"/>
      <c r="J110" s="211"/>
    </row>
    <row r="111" spans="1:257" ht="14.5" x14ac:dyDescent="0.35">
      <c r="A111" s="211" t="s">
        <v>898</v>
      </c>
      <c r="B111" s="211" t="s">
        <v>227</v>
      </c>
      <c r="C111" s="211" t="s">
        <v>228</v>
      </c>
      <c r="D111" s="211" t="s">
        <v>95</v>
      </c>
      <c r="E111" s="211">
        <v>196</v>
      </c>
      <c r="F111" s="211"/>
      <c r="G111" s="211"/>
      <c r="H111" s="211"/>
      <c r="I111" s="211"/>
      <c r="J111" s="211"/>
    </row>
    <row r="112" spans="1:257" ht="14.5" x14ac:dyDescent="0.35">
      <c r="A112" s="211" t="s">
        <v>870</v>
      </c>
      <c r="B112" s="211" t="s">
        <v>227</v>
      </c>
      <c r="C112" s="211" t="s">
        <v>228</v>
      </c>
      <c r="D112" s="211" t="s">
        <v>95</v>
      </c>
      <c r="E112" s="211">
        <v>121</v>
      </c>
      <c r="F112" s="211"/>
      <c r="G112" s="211"/>
      <c r="H112" s="211"/>
      <c r="I112" s="211"/>
      <c r="J112" s="211"/>
    </row>
    <row r="113" spans="1:10" ht="14.5" x14ac:dyDescent="0.35">
      <c r="A113" s="211"/>
      <c r="B113" s="211"/>
      <c r="C113" s="211"/>
      <c r="F113" s="211"/>
      <c r="G113" s="211"/>
      <c r="H113" s="211"/>
      <c r="I113" s="211"/>
      <c r="J113" s="211"/>
    </row>
    <row r="114" spans="1:10" ht="14.5" x14ac:dyDescent="0.35">
      <c r="A114" s="211"/>
      <c r="B114" s="211"/>
      <c r="C114" s="211"/>
      <c r="F114" s="211"/>
      <c r="G114" s="211"/>
      <c r="H114" s="211"/>
      <c r="I114" s="211"/>
      <c r="J114" s="211"/>
    </row>
    <row r="115" spans="1:10" ht="14.5" x14ac:dyDescent="0.35">
      <c r="A115" s="211"/>
      <c r="B115" s="211"/>
      <c r="C115" s="211"/>
      <c r="F115" s="211"/>
      <c r="G115" s="211"/>
      <c r="H115" s="211"/>
      <c r="I115" s="211"/>
      <c r="J115" s="211"/>
    </row>
    <row r="116" spans="1:10" ht="14.5" x14ac:dyDescent="0.35">
      <c r="A116" s="211"/>
      <c r="B116" s="211"/>
      <c r="C116" s="211"/>
      <c r="F116" s="211"/>
      <c r="G116" s="211"/>
      <c r="H116" s="211"/>
      <c r="I116" s="211"/>
      <c r="J116" s="211"/>
    </row>
    <row r="117" spans="1:10" ht="14.5" x14ac:dyDescent="0.35">
      <c r="A117" s="211"/>
      <c r="B117" s="211"/>
      <c r="C117" s="211"/>
      <c r="F117" s="211"/>
      <c r="G117" s="211"/>
      <c r="H117" s="211"/>
      <c r="I117" s="211"/>
      <c r="J117" s="211"/>
    </row>
    <row r="118" spans="1:10" ht="14.5" x14ac:dyDescent="0.35">
      <c r="A118" s="211"/>
      <c r="B118" s="211"/>
      <c r="C118" s="211"/>
      <c r="F118" s="211"/>
      <c r="G118" s="211"/>
      <c r="H118" s="211"/>
      <c r="I118" s="211"/>
      <c r="J118" s="211"/>
    </row>
    <row r="119" spans="1:10" ht="14.5" x14ac:dyDescent="0.35">
      <c r="A119" s="211"/>
      <c r="B119" s="211"/>
      <c r="C119" s="211"/>
      <c r="F119" s="211"/>
      <c r="G119" s="211"/>
      <c r="H119" s="211"/>
      <c r="I119" s="211"/>
      <c r="J119" s="211"/>
    </row>
    <row r="120" spans="1:10" ht="14.5" x14ac:dyDescent="0.35">
      <c r="A120" s="211"/>
      <c r="B120" s="211"/>
      <c r="C120" s="211"/>
      <c r="F120" s="211"/>
      <c r="G120" s="211"/>
      <c r="H120" s="211"/>
      <c r="I120" s="211"/>
      <c r="J120" s="211"/>
    </row>
    <row r="121" spans="1:10" ht="14.5" x14ac:dyDescent="0.35">
      <c r="A121" s="211"/>
      <c r="B121" s="211"/>
      <c r="C121" s="211"/>
      <c r="F121" s="211"/>
      <c r="G121" s="211"/>
      <c r="H121" s="211"/>
      <c r="I121" s="211"/>
      <c r="J121" s="211"/>
    </row>
    <row r="122" spans="1:10" ht="14.5" x14ac:dyDescent="0.35">
      <c r="A122" s="211"/>
      <c r="B122" s="211"/>
      <c r="C122" s="211"/>
      <c r="F122" s="211"/>
      <c r="G122" s="211"/>
      <c r="H122" s="211"/>
      <c r="I122" s="211"/>
      <c r="J122" s="211"/>
    </row>
    <row r="123" spans="1:10" ht="14.5" x14ac:dyDescent="0.35">
      <c r="A123" s="211"/>
      <c r="B123" s="211"/>
      <c r="C123" s="211"/>
      <c r="F123" s="211"/>
      <c r="G123" s="211"/>
      <c r="H123" s="211"/>
      <c r="I123" s="211"/>
      <c r="J123" s="211"/>
    </row>
    <row r="124" spans="1:10" ht="14.5" x14ac:dyDescent="0.35">
      <c r="A124" s="211"/>
      <c r="B124" s="211"/>
      <c r="C124" s="211"/>
      <c r="F124" s="211"/>
      <c r="G124" s="211"/>
      <c r="H124" s="211"/>
      <c r="I124" s="211"/>
      <c r="J124" s="211"/>
    </row>
    <row r="125" spans="1:10" ht="14.5" x14ac:dyDescent="0.35">
      <c r="A125" s="211"/>
      <c r="B125" s="211"/>
      <c r="C125" s="211"/>
      <c r="F125" s="211"/>
      <c r="G125" s="211"/>
      <c r="H125" s="211"/>
      <c r="I125" s="211"/>
      <c r="J125" s="211"/>
    </row>
    <row r="126" spans="1:10" ht="14.5" x14ac:dyDescent="0.35">
      <c r="A126" s="211"/>
      <c r="B126" s="211"/>
      <c r="C126" s="211"/>
      <c r="F126" s="211"/>
      <c r="G126" s="211"/>
      <c r="H126" s="211"/>
      <c r="I126" s="211"/>
      <c r="J126" s="211"/>
    </row>
    <row r="127" spans="1:10" ht="14.5" x14ac:dyDescent="0.35">
      <c r="A127" s="211"/>
      <c r="B127" s="211"/>
      <c r="C127" s="211"/>
      <c r="F127" s="211"/>
      <c r="G127" s="211"/>
      <c r="H127" s="211"/>
      <c r="I127" s="211"/>
      <c r="J127" s="211"/>
    </row>
    <row r="128" spans="1:10" ht="14.5" x14ac:dyDescent="0.35">
      <c r="A128" s="211"/>
      <c r="B128" s="211"/>
      <c r="C128" s="211"/>
      <c r="F128" s="211"/>
      <c r="G128" s="211"/>
      <c r="H128" s="211"/>
      <c r="I128" s="211"/>
      <c r="J128" s="211"/>
    </row>
    <row r="129" spans="1:10" ht="14.5" x14ac:dyDescent="0.35">
      <c r="A129" s="211"/>
      <c r="B129" s="211"/>
      <c r="C129" s="211"/>
      <c r="F129" s="211"/>
      <c r="G129" s="211"/>
      <c r="H129" s="211"/>
      <c r="I129" s="211"/>
      <c r="J129" s="211"/>
    </row>
    <row r="130" spans="1:10" ht="14.5" x14ac:dyDescent="0.35">
      <c r="A130" s="211"/>
      <c r="B130" s="211"/>
      <c r="C130" s="211"/>
      <c r="F130" s="211"/>
      <c r="G130" s="211"/>
      <c r="H130" s="211"/>
      <c r="I130" s="211"/>
      <c r="J130" s="211"/>
    </row>
    <row r="131" spans="1:10" ht="14.5" x14ac:dyDescent="0.35">
      <c r="A131" s="211"/>
      <c r="B131" s="211"/>
      <c r="C131" s="211"/>
      <c r="F131" s="211"/>
      <c r="G131" s="211"/>
      <c r="H131" s="211"/>
      <c r="I131" s="211"/>
      <c r="J131" s="211"/>
    </row>
    <row r="132" spans="1:10" ht="14.5" x14ac:dyDescent="0.35">
      <c r="A132" s="211"/>
      <c r="B132" s="211"/>
      <c r="C132" s="211"/>
      <c r="F132" s="211"/>
      <c r="G132" s="211"/>
      <c r="H132" s="211"/>
      <c r="I132" s="211"/>
      <c r="J132" s="211"/>
    </row>
    <row r="133" spans="1:10" ht="14.5" x14ac:dyDescent="0.35">
      <c r="A133" s="211"/>
      <c r="B133" s="211"/>
      <c r="C133" s="211"/>
      <c r="F133" s="211"/>
      <c r="G133" s="211"/>
      <c r="H133" s="211"/>
      <c r="I133" s="211"/>
      <c r="J133" s="211"/>
    </row>
    <row r="134" spans="1:10" ht="14.5" x14ac:dyDescent="0.35">
      <c r="A134" s="211"/>
      <c r="B134" s="211"/>
      <c r="C134" s="211"/>
      <c r="F134" s="211"/>
      <c r="G134" s="211"/>
      <c r="H134" s="211"/>
      <c r="I134" s="211"/>
      <c r="J134" s="211"/>
    </row>
    <row r="135" spans="1:10" ht="14.5" x14ac:dyDescent="0.35">
      <c r="A135" s="211"/>
      <c r="B135" s="211"/>
      <c r="C135" s="211"/>
      <c r="F135" s="211"/>
      <c r="G135" s="211"/>
      <c r="H135" s="211"/>
      <c r="I135" s="211"/>
      <c r="J135" s="211"/>
    </row>
    <row r="136" spans="1:10" ht="14.5" x14ac:dyDescent="0.35">
      <c r="A136" s="211"/>
      <c r="B136" s="211"/>
      <c r="C136" s="211"/>
      <c r="F136" s="211"/>
      <c r="G136" s="211"/>
      <c r="H136" s="211"/>
      <c r="I136" s="211"/>
      <c r="J136" s="211"/>
    </row>
    <row r="137" spans="1:10" ht="14.5" x14ac:dyDescent="0.35">
      <c r="A137" s="211"/>
      <c r="B137" s="211"/>
      <c r="C137" s="211"/>
      <c r="F137" s="211"/>
      <c r="G137" s="211"/>
      <c r="H137" s="211"/>
      <c r="I137" s="211"/>
      <c r="J137" s="211"/>
    </row>
    <row r="138" spans="1:10" ht="14.5" x14ac:dyDescent="0.35">
      <c r="A138" s="211"/>
      <c r="B138" s="211"/>
      <c r="C138" s="211"/>
      <c r="F138" s="211"/>
      <c r="G138" s="211"/>
      <c r="H138" s="211"/>
      <c r="I138" s="211"/>
      <c r="J138" s="211"/>
    </row>
    <row r="139" spans="1:10" ht="14.5" x14ac:dyDescent="0.35">
      <c r="A139" s="211"/>
      <c r="B139" s="211"/>
      <c r="C139" s="211"/>
      <c r="F139" s="211"/>
      <c r="G139" s="211"/>
      <c r="H139" s="211"/>
      <c r="I139" s="211"/>
      <c r="J139" s="211"/>
    </row>
    <row r="140" spans="1:10" ht="14.5" x14ac:dyDescent="0.35">
      <c r="A140" s="211"/>
      <c r="B140" s="211"/>
      <c r="C140" s="211"/>
      <c r="F140" s="211"/>
      <c r="G140" s="211"/>
      <c r="H140" s="211"/>
      <c r="I140" s="211"/>
      <c r="J140" s="211"/>
    </row>
    <row r="141" spans="1:10" ht="14.5" x14ac:dyDescent="0.35">
      <c r="A141" s="211"/>
      <c r="B141" s="211"/>
      <c r="C141" s="211"/>
      <c r="F141" s="211"/>
      <c r="G141" s="211"/>
      <c r="H141" s="211"/>
      <c r="I141" s="211"/>
      <c r="J141" s="211"/>
    </row>
    <row r="142" spans="1:10" ht="14.5" x14ac:dyDescent="0.35">
      <c r="A142" s="211"/>
      <c r="B142" s="211"/>
      <c r="C142" s="211"/>
      <c r="F142" s="211"/>
      <c r="G142" s="211"/>
      <c r="H142" s="211"/>
      <c r="I142" s="211"/>
      <c r="J142" s="211"/>
    </row>
    <row r="143" spans="1:10" ht="14.5" x14ac:dyDescent="0.35">
      <c r="A143" s="211"/>
      <c r="B143" s="211"/>
      <c r="C143" s="211"/>
      <c r="F143" s="211"/>
      <c r="G143" s="211"/>
      <c r="H143" s="211"/>
      <c r="I143" s="211"/>
      <c r="J143" s="211"/>
    </row>
    <row r="144" spans="1:10" ht="14.5" x14ac:dyDescent="0.35">
      <c r="A144" s="211"/>
      <c r="B144" s="211"/>
      <c r="C144" s="211"/>
      <c r="F144" s="211"/>
      <c r="G144" s="211"/>
      <c r="H144" s="211"/>
      <c r="I144" s="211"/>
      <c r="J144" s="211"/>
    </row>
    <row r="145" spans="1:10" ht="14.5" x14ac:dyDescent="0.35">
      <c r="A145" s="211"/>
      <c r="B145" s="211"/>
      <c r="C145" s="211"/>
      <c r="F145" s="211"/>
      <c r="G145" s="211"/>
      <c r="H145" s="211"/>
      <c r="I145" s="211"/>
      <c r="J145" s="211"/>
    </row>
    <row r="146" spans="1:10" ht="14.5" x14ac:dyDescent="0.35">
      <c r="A146" s="211"/>
      <c r="B146" s="211"/>
      <c r="C146" s="211"/>
      <c r="F146" s="211"/>
      <c r="G146" s="211"/>
      <c r="H146" s="211"/>
      <c r="I146" s="211"/>
      <c r="J146" s="211"/>
    </row>
    <row r="147" spans="1:10" ht="14.5" x14ac:dyDescent="0.35">
      <c r="A147" s="211"/>
      <c r="B147" s="211"/>
      <c r="C147" s="211"/>
      <c r="F147" s="211"/>
      <c r="G147" s="211"/>
      <c r="H147" s="211"/>
      <c r="I147" s="211"/>
      <c r="J147" s="211"/>
    </row>
    <row r="148" spans="1:10" ht="14.5" x14ac:dyDescent="0.35">
      <c r="A148" s="211"/>
      <c r="B148" s="211"/>
      <c r="C148" s="211"/>
      <c r="F148" s="211"/>
      <c r="G148" s="211"/>
      <c r="H148" s="211"/>
      <c r="I148" s="211"/>
      <c r="J148" s="211"/>
    </row>
    <row r="149" spans="1:10" ht="14.5" x14ac:dyDescent="0.35">
      <c r="A149" s="211"/>
      <c r="B149" s="211"/>
      <c r="C149" s="211"/>
      <c r="F149" s="211"/>
      <c r="G149" s="211"/>
      <c r="H149" s="211"/>
      <c r="I149" s="211"/>
      <c r="J149" s="211"/>
    </row>
    <row r="150" spans="1:10" ht="14.5" x14ac:dyDescent="0.35">
      <c r="A150" s="211"/>
      <c r="B150" s="211"/>
      <c r="C150" s="211"/>
      <c r="F150" s="211"/>
      <c r="G150" s="211"/>
      <c r="H150" s="211"/>
      <c r="I150" s="211"/>
      <c r="J150" s="211"/>
    </row>
    <row r="151" spans="1:10" ht="14.5" x14ac:dyDescent="0.35">
      <c r="A151" s="211"/>
      <c r="B151" s="211"/>
      <c r="C151" s="211"/>
      <c r="F151" s="211"/>
      <c r="G151" s="211"/>
      <c r="H151" s="211"/>
      <c r="I151" s="211"/>
      <c r="J151" s="211"/>
    </row>
    <row r="152" spans="1:10" ht="14.5" x14ac:dyDescent="0.35">
      <c r="A152" s="211"/>
      <c r="B152" s="211"/>
      <c r="C152" s="211"/>
      <c r="F152" s="211"/>
      <c r="G152" s="211"/>
      <c r="H152" s="211"/>
      <c r="I152" s="211"/>
      <c r="J152" s="211"/>
    </row>
    <row r="153" spans="1:10" ht="14.5" x14ac:dyDescent="0.35">
      <c r="A153" s="211"/>
      <c r="B153" s="211"/>
      <c r="C153" s="211"/>
      <c r="F153" s="211"/>
      <c r="G153" s="211"/>
      <c r="H153" s="211"/>
      <c r="I153" s="211"/>
      <c r="J153" s="211"/>
    </row>
    <row r="154" spans="1:10" ht="14.5" x14ac:dyDescent="0.35">
      <c r="A154" s="211"/>
      <c r="B154" s="211"/>
      <c r="C154" s="211"/>
      <c r="F154" s="211"/>
      <c r="G154" s="211"/>
      <c r="H154" s="211"/>
      <c r="I154" s="211"/>
      <c r="J154" s="211"/>
    </row>
    <row r="155" spans="1:10" ht="14.5" x14ac:dyDescent="0.35">
      <c r="A155" s="211"/>
      <c r="B155" s="211"/>
      <c r="C155" s="211"/>
      <c r="F155" s="211"/>
      <c r="G155" s="211"/>
      <c r="H155" s="211"/>
      <c r="I155" s="211"/>
      <c r="J155" s="211"/>
    </row>
    <row r="156" spans="1:10" ht="14.5" x14ac:dyDescent="0.35">
      <c r="A156" s="211"/>
      <c r="B156" s="211"/>
      <c r="C156" s="211"/>
      <c r="F156" s="211"/>
      <c r="G156" s="211"/>
      <c r="H156" s="211"/>
      <c r="I156" s="211"/>
      <c r="J156" s="211"/>
    </row>
    <row r="157" spans="1:10" ht="14.5" x14ac:dyDescent="0.35">
      <c r="A157" s="211"/>
      <c r="B157" s="211"/>
      <c r="C157" s="211"/>
      <c r="F157" s="211"/>
      <c r="G157" s="211"/>
      <c r="H157" s="211"/>
      <c r="I157" s="211"/>
      <c r="J157" s="211"/>
    </row>
    <row r="158" spans="1:10" ht="14.5" x14ac:dyDescent="0.35">
      <c r="A158" s="211"/>
      <c r="B158" s="211"/>
      <c r="C158" s="211"/>
      <c r="F158" s="211"/>
      <c r="G158" s="211"/>
      <c r="H158" s="211"/>
      <c r="I158" s="211"/>
      <c r="J158" s="211"/>
    </row>
    <row r="159" spans="1:10" ht="14.5" x14ac:dyDescent="0.35">
      <c r="A159" s="211"/>
      <c r="B159" s="211"/>
      <c r="C159" s="211"/>
      <c r="F159" s="211"/>
      <c r="G159" s="211"/>
      <c r="H159" s="211"/>
      <c r="I159" s="211"/>
      <c r="J159" s="211"/>
    </row>
    <row r="160" spans="1:10" ht="14.5" x14ac:dyDescent="0.35">
      <c r="A160" s="211"/>
      <c r="B160" s="211"/>
      <c r="C160" s="211"/>
      <c r="F160" s="211"/>
      <c r="G160" s="211"/>
      <c r="H160" s="211"/>
      <c r="I160" s="211"/>
      <c r="J160" s="211"/>
    </row>
    <row r="161" spans="1:10" ht="14.5" x14ac:dyDescent="0.35">
      <c r="A161" s="211"/>
      <c r="B161" s="211"/>
      <c r="C161" s="211"/>
      <c r="F161" s="211"/>
      <c r="G161" s="211"/>
      <c r="H161" s="211"/>
      <c r="I161" s="211"/>
      <c r="J161" s="211"/>
    </row>
    <row r="162" spans="1:10" ht="14.5" x14ac:dyDescent="0.35">
      <c r="A162" s="211"/>
      <c r="B162" s="211"/>
      <c r="C162" s="211"/>
      <c r="F162" s="211"/>
      <c r="G162" s="211"/>
      <c r="H162" s="211"/>
      <c r="I162" s="211"/>
      <c r="J162" s="211"/>
    </row>
    <row r="163" spans="1:10" ht="14.5" x14ac:dyDescent="0.35">
      <c r="A163" s="211"/>
      <c r="B163" s="211"/>
      <c r="C163" s="211"/>
      <c r="F163" s="211"/>
      <c r="G163" s="211"/>
      <c r="H163" s="211"/>
      <c r="I163" s="211"/>
      <c r="J163" s="211"/>
    </row>
    <row r="164" spans="1:10" ht="14.5" x14ac:dyDescent="0.35">
      <c r="A164" s="211"/>
      <c r="B164" s="211"/>
      <c r="C164" s="211"/>
      <c r="F164" s="211"/>
      <c r="G164" s="211"/>
      <c r="H164" s="211"/>
      <c r="I164" s="211"/>
      <c r="J164" s="211"/>
    </row>
    <row r="165" spans="1:10" ht="14.5" x14ac:dyDescent="0.35">
      <c r="A165" s="211"/>
      <c r="B165" s="211"/>
      <c r="C165" s="211"/>
      <c r="F165" s="211"/>
      <c r="G165" s="211"/>
      <c r="H165" s="211"/>
      <c r="I165" s="211"/>
      <c r="J165" s="211"/>
    </row>
    <row r="166" spans="1:10" ht="14.5" x14ac:dyDescent="0.35">
      <c r="A166" s="211"/>
      <c r="B166" s="211"/>
      <c r="C166" s="211"/>
      <c r="F166" s="211"/>
      <c r="G166" s="211"/>
      <c r="H166" s="211"/>
      <c r="I166" s="211"/>
      <c r="J166" s="211"/>
    </row>
    <row r="167" spans="1:10" ht="14.5" x14ac:dyDescent="0.35">
      <c r="A167" s="211"/>
      <c r="B167" s="211"/>
      <c r="C167" s="211"/>
      <c r="F167" s="211"/>
      <c r="G167" s="211"/>
      <c r="H167" s="211"/>
      <c r="I167" s="211"/>
      <c r="J167" s="211"/>
    </row>
    <row r="168" spans="1:10" ht="14.5" x14ac:dyDescent="0.35">
      <c r="A168" s="211"/>
      <c r="B168" s="211"/>
      <c r="C168" s="211"/>
      <c r="F168" s="211"/>
      <c r="G168" s="211"/>
      <c r="H168" s="211"/>
      <c r="I168" s="211"/>
      <c r="J168" s="211"/>
    </row>
    <row r="169" spans="1:10" ht="14.5" x14ac:dyDescent="0.35">
      <c r="A169" s="211"/>
      <c r="B169" s="211"/>
      <c r="C169" s="211"/>
      <c r="F169" s="211"/>
      <c r="G169" s="211"/>
      <c r="H169" s="211"/>
      <c r="I169" s="211"/>
      <c r="J169" s="211"/>
    </row>
    <row r="170" spans="1:10" ht="14.5" x14ac:dyDescent="0.35">
      <c r="A170" s="211"/>
      <c r="B170" s="211"/>
      <c r="C170" s="211"/>
      <c r="F170" s="211"/>
      <c r="G170" s="211"/>
      <c r="H170" s="211"/>
      <c r="I170" s="211"/>
      <c r="J170" s="211"/>
    </row>
    <row r="171" spans="1:10" ht="14.5" x14ac:dyDescent="0.35">
      <c r="A171" s="211"/>
      <c r="B171" s="211"/>
      <c r="C171" s="211"/>
      <c r="F171" s="211"/>
      <c r="G171" s="211"/>
      <c r="H171" s="211"/>
      <c r="I171" s="211"/>
      <c r="J171" s="211"/>
    </row>
    <row r="172" spans="1:10" ht="14.5" x14ac:dyDescent="0.35">
      <c r="A172" s="211"/>
      <c r="B172" s="211"/>
      <c r="C172" s="211"/>
      <c r="F172" s="211"/>
      <c r="G172" s="211"/>
      <c r="H172" s="211"/>
      <c r="I172" s="211"/>
      <c r="J172" s="211"/>
    </row>
    <row r="173" spans="1:10" ht="14.5" x14ac:dyDescent="0.35">
      <c r="A173" s="211"/>
      <c r="B173" s="211"/>
      <c r="C173" s="211"/>
      <c r="F173" s="211"/>
      <c r="G173" s="211"/>
      <c r="H173" s="211"/>
      <c r="I173" s="211"/>
      <c r="J173" s="211"/>
    </row>
    <row r="174" spans="1:10" ht="14.5" x14ac:dyDescent="0.35">
      <c r="A174" s="211"/>
      <c r="B174" s="211"/>
      <c r="C174" s="211"/>
      <c r="F174" s="211"/>
      <c r="G174" s="211"/>
      <c r="H174" s="211"/>
      <c r="I174" s="211"/>
      <c r="J174" s="211"/>
    </row>
    <row r="175" spans="1:10" ht="14.5" x14ac:dyDescent="0.35">
      <c r="A175" s="211"/>
      <c r="B175" s="211"/>
      <c r="C175" s="211"/>
      <c r="F175" s="211"/>
      <c r="G175" s="211"/>
      <c r="H175" s="211"/>
      <c r="I175" s="211"/>
      <c r="J175" s="211"/>
    </row>
    <row r="176" spans="1:10" ht="14.5" x14ac:dyDescent="0.35">
      <c r="A176" s="211"/>
      <c r="B176" s="211"/>
      <c r="C176" s="211"/>
      <c r="F176" s="211"/>
      <c r="G176" s="211"/>
      <c r="H176" s="211"/>
      <c r="I176" s="211"/>
      <c r="J176" s="211"/>
    </row>
    <row r="177" spans="1:10" ht="14.5" x14ac:dyDescent="0.35">
      <c r="A177" s="211"/>
      <c r="B177" s="211"/>
      <c r="C177" s="211"/>
      <c r="F177" s="211"/>
      <c r="G177" s="211"/>
      <c r="H177" s="211"/>
      <c r="I177" s="211"/>
      <c r="J177" s="211"/>
    </row>
    <row r="178" spans="1:10" ht="14.5" x14ac:dyDescent="0.35">
      <c r="A178" s="211"/>
      <c r="B178" s="211"/>
      <c r="C178" s="211"/>
      <c r="F178" s="211"/>
      <c r="G178" s="211"/>
      <c r="H178" s="211"/>
      <c r="I178" s="211"/>
      <c r="J178" s="211"/>
    </row>
    <row r="179" spans="1:10" ht="14.5" x14ac:dyDescent="0.35">
      <c r="A179" s="211"/>
      <c r="B179" s="211"/>
      <c r="C179" s="211"/>
      <c r="F179" s="211"/>
      <c r="G179" s="211"/>
      <c r="H179" s="211"/>
      <c r="I179" s="211"/>
      <c r="J179" s="211"/>
    </row>
    <row r="180" spans="1:10" ht="14.5" x14ac:dyDescent="0.35">
      <c r="A180" s="211"/>
      <c r="B180" s="211"/>
      <c r="C180" s="211"/>
      <c r="F180" s="211"/>
      <c r="G180" s="211"/>
      <c r="H180" s="211"/>
      <c r="I180" s="211"/>
      <c r="J180" s="211"/>
    </row>
    <row r="181" spans="1:10" ht="14.5" x14ac:dyDescent="0.35">
      <c r="A181" s="211"/>
      <c r="B181" s="211"/>
      <c r="C181" s="211"/>
      <c r="F181" s="211"/>
      <c r="G181" s="211"/>
      <c r="H181" s="211"/>
      <c r="I181" s="211"/>
      <c r="J181" s="211"/>
    </row>
    <row r="182" spans="1:10" ht="14.5" x14ac:dyDescent="0.35">
      <c r="A182" s="211"/>
      <c r="B182" s="211"/>
      <c r="C182" s="211"/>
      <c r="F182" s="211"/>
      <c r="G182" s="211"/>
      <c r="H182" s="211"/>
      <c r="I182" s="211"/>
      <c r="J182" s="211"/>
    </row>
    <row r="183" spans="1:10" ht="14.5" x14ac:dyDescent="0.35">
      <c r="A183" s="211"/>
      <c r="B183" s="211"/>
      <c r="C183" s="211"/>
      <c r="F183" s="211"/>
      <c r="G183" s="211"/>
      <c r="H183" s="211"/>
      <c r="I183" s="211"/>
      <c r="J183" s="211"/>
    </row>
    <row r="184" spans="1:10" ht="14.5" x14ac:dyDescent="0.35">
      <c r="A184" s="211"/>
      <c r="B184" s="211"/>
      <c r="C184" s="211"/>
      <c r="F184" s="211"/>
      <c r="G184" s="211"/>
      <c r="H184" s="211"/>
      <c r="I184" s="211"/>
      <c r="J184" s="211"/>
    </row>
    <row r="185" spans="1:10" ht="14.5" x14ac:dyDescent="0.35">
      <c r="A185" s="211"/>
      <c r="B185" s="211"/>
      <c r="C185" s="211"/>
      <c r="F185" s="211"/>
      <c r="G185" s="211"/>
      <c r="H185" s="211"/>
      <c r="I185" s="211"/>
      <c r="J185" s="211"/>
    </row>
    <row r="186" spans="1:10" ht="14.5" x14ac:dyDescent="0.35">
      <c r="A186" s="211"/>
      <c r="B186" s="211"/>
      <c r="C186" s="211"/>
      <c r="F186" s="211"/>
      <c r="G186" s="211"/>
      <c r="H186" s="211"/>
      <c r="I186" s="211"/>
      <c r="J186" s="211"/>
    </row>
    <row r="187" spans="1:10" ht="14.5" x14ac:dyDescent="0.35">
      <c r="A187" s="211"/>
      <c r="B187" s="211"/>
      <c r="C187" s="211"/>
      <c r="F187" s="211"/>
      <c r="G187" s="211"/>
      <c r="H187" s="211"/>
      <c r="I187" s="211"/>
      <c r="J187" s="211"/>
    </row>
    <row r="188" spans="1:10" ht="14.5" x14ac:dyDescent="0.35">
      <c r="A188" s="211"/>
      <c r="B188" s="211"/>
      <c r="C188" s="211"/>
      <c r="F188" s="211"/>
      <c r="G188" s="211"/>
      <c r="H188" s="211"/>
      <c r="I188" s="211"/>
      <c r="J188" s="211"/>
    </row>
    <row r="189" spans="1:10" ht="14.5" x14ac:dyDescent="0.35">
      <c r="A189" s="211"/>
      <c r="B189" s="211"/>
      <c r="C189" s="211"/>
      <c r="F189" s="211"/>
      <c r="G189" s="211"/>
      <c r="H189" s="211"/>
      <c r="I189" s="211"/>
      <c r="J189" s="211"/>
    </row>
    <row r="190" spans="1:10" ht="14.5" x14ac:dyDescent="0.35">
      <c r="A190" s="211"/>
      <c r="B190" s="211"/>
      <c r="C190" s="211"/>
      <c r="F190" s="211"/>
      <c r="G190" s="211"/>
      <c r="H190" s="211"/>
      <c r="I190" s="211"/>
      <c r="J190" s="211"/>
    </row>
    <row r="191" spans="1:10" ht="14.5" x14ac:dyDescent="0.35">
      <c r="A191" s="211"/>
      <c r="B191" s="211"/>
      <c r="C191" s="211"/>
      <c r="F191" s="211"/>
      <c r="G191" s="211"/>
      <c r="H191" s="211"/>
      <c r="I191" s="211"/>
      <c r="J191" s="211"/>
    </row>
    <row r="192" spans="1:10" ht="14.5" x14ac:dyDescent="0.35">
      <c r="A192" s="211"/>
      <c r="B192" s="211"/>
      <c r="C192" s="211"/>
      <c r="F192" s="211"/>
      <c r="G192" s="211"/>
      <c r="H192" s="211"/>
      <c r="I192" s="211"/>
      <c r="J192" s="211"/>
    </row>
    <row r="193" spans="1:10" ht="14.5" x14ac:dyDescent="0.35">
      <c r="A193" s="211"/>
      <c r="B193" s="211"/>
      <c r="C193" s="211"/>
      <c r="F193" s="211"/>
      <c r="G193" s="211"/>
      <c r="H193" s="211"/>
      <c r="I193" s="211"/>
      <c r="J193" s="211"/>
    </row>
    <row r="194" spans="1:10" ht="14.5" x14ac:dyDescent="0.35">
      <c r="A194" s="211"/>
      <c r="B194" s="211"/>
      <c r="C194" s="211"/>
      <c r="F194" s="211"/>
      <c r="G194" s="211"/>
      <c r="H194" s="211"/>
      <c r="I194" s="211"/>
      <c r="J194" s="211"/>
    </row>
    <row r="195" spans="1:10" ht="14.5" x14ac:dyDescent="0.35">
      <c r="A195" s="211"/>
      <c r="B195" s="211"/>
      <c r="C195" s="211"/>
      <c r="F195" s="211"/>
      <c r="G195" s="211"/>
      <c r="H195" s="211"/>
      <c r="I195" s="211"/>
      <c r="J195" s="211"/>
    </row>
    <row r="196" spans="1:10" ht="14.5" x14ac:dyDescent="0.35">
      <c r="A196" s="211"/>
      <c r="B196" s="211"/>
      <c r="C196" s="211"/>
      <c r="F196" s="211"/>
      <c r="G196" s="211"/>
      <c r="H196" s="211"/>
      <c r="I196" s="211"/>
      <c r="J196" s="211"/>
    </row>
    <row r="197" spans="1:10" ht="14.5" x14ac:dyDescent="0.35">
      <c r="A197" s="211"/>
      <c r="B197" s="211"/>
      <c r="C197" s="211"/>
      <c r="F197" s="211"/>
      <c r="G197" s="211"/>
      <c r="H197" s="211"/>
      <c r="I197" s="211"/>
      <c r="J197" s="211"/>
    </row>
    <row r="198" spans="1:10" ht="14.5" x14ac:dyDescent="0.35">
      <c r="A198" s="211"/>
      <c r="B198" s="211"/>
      <c r="C198" s="211"/>
      <c r="F198" s="211"/>
      <c r="G198" s="211"/>
      <c r="H198" s="211"/>
      <c r="I198" s="211"/>
      <c r="J198" s="211"/>
    </row>
    <row r="199" spans="1:10" ht="14.5" x14ac:dyDescent="0.35">
      <c r="A199" s="211"/>
      <c r="B199" s="211"/>
      <c r="C199" s="211"/>
      <c r="F199" s="211"/>
      <c r="G199" s="211"/>
      <c r="H199" s="211"/>
      <c r="I199" s="211"/>
      <c r="J199" s="211"/>
    </row>
    <row r="200" spans="1:10" ht="14.5" x14ac:dyDescent="0.35">
      <c r="A200" s="211"/>
      <c r="B200" s="211"/>
      <c r="C200" s="211"/>
      <c r="F200" s="211"/>
      <c r="G200" s="211"/>
      <c r="H200" s="211"/>
      <c r="I200" s="211"/>
      <c r="J200" s="211"/>
    </row>
    <row r="201" spans="1:10" ht="14.5" x14ac:dyDescent="0.35">
      <c r="A201" s="211"/>
      <c r="B201" s="211"/>
      <c r="C201" s="211"/>
      <c r="F201" s="211"/>
      <c r="G201" s="211"/>
      <c r="H201" s="211"/>
      <c r="I201" s="211"/>
      <c r="J201" s="211"/>
    </row>
    <row r="202" spans="1:10" ht="14.5" x14ac:dyDescent="0.35">
      <c r="A202" s="211"/>
      <c r="B202" s="211"/>
      <c r="C202" s="211"/>
      <c r="F202" s="211"/>
      <c r="G202" s="211"/>
      <c r="H202" s="211"/>
      <c r="I202" s="211"/>
      <c r="J202" s="211"/>
    </row>
    <row r="203" spans="1:10" ht="14.5" x14ac:dyDescent="0.35">
      <c r="A203" s="211"/>
      <c r="B203" s="211"/>
      <c r="C203" s="211"/>
      <c r="F203" s="211"/>
      <c r="G203" s="211"/>
      <c r="H203" s="211"/>
      <c r="I203" s="211"/>
      <c r="J203" s="211"/>
    </row>
    <row r="204" spans="1:10" ht="14.5" x14ac:dyDescent="0.35">
      <c r="A204" s="211"/>
      <c r="B204" s="211"/>
      <c r="C204" s="211"/>
      <c r="F204" s="211"/>
      <c r="G204" s="211"/>
      <c r="H204" s="211"/>
      <c r="I204" s="211"/>
      <c r="J204" s="211"/>
    </row>
    <row r="205" spans="1:10" ht="14.5" x14ac:dyDescent="0.35">
      <c r="A205" s="211"/>
      <c r="B205" s="211"/>
      <c r="C205" s="211"/>
      <c r="F205" s="211"/>
      <c r="G205" s="211"/>
      <c r="H205" s="211"/>
      <c r="I205" s="211"/>
      <c r="J205" s="211"/>
    </row>
    <row r="206" spans="1:10" ht="14.5" x14ac:dyDescent="0.35">
      <c r="A206" s="211"/>
      <c r="B206" s="211"/>
      <c r="C206" s="211"/>
      <c r="F206" s="211"/>
      <c r="G206" s="211"/>
      <c r="H206" s="211"/>
      <c r="I206" s="211"/>
      <c r="J206" s="211"/>
    </row>
    <row r="207" spans="1:10" ht="14.5" x14ac:dyDescent="0.35">
      <c r="A207" s="211"/>
      <c r="B207" s="211"/>
      <c r="C207" s="211"/>
      <c r="F207" s="211"/>
      <c r="G207" s="211"/>
      <c r="H207" s="211"/>
      <c r="I207" s="211"/>
      <c r="J207" s="211"/>
    </row>
    <row r="208" spans="1:10" ht="14.5" x14ac:dyDescent="0.35">
      <c r="A208" s="211"/>
      <c r="B208" s="211"/>
      <c r="C208" s="211"/>
      <c r="F208" s="211"/>
      <c r="G208" s="211"/>
      <c r="H208" s="211"/>
      <c r="I208" s="211"/>
      <c r="J208" s="211"/>
    </row>
    <row r="209" spans="1:10" ht="14.5" x14ac:dyDescent="0.35">
      <c r="A209" s="211"/>
      <c r="B209" s="211"/>
      <c r="C209" s="211"/>
      <c r="F209" s="211"/>
      <c r="G209" s="211"/>
      <c r="H209" s="211"/>
      <c r="I209" s="211"/>
      <c r="J209" s="211"/>
    </row>
    <row r="210" spans="1:10" ht="14.5" x14ac:dyDescent="0.35">
      <c r="A210" s="211"/>
      <c r="B210" s="211"/>
      <c r="C210" s="211"/>
      <c r="F210" s="211"/>
      <c r="G210" s="211"/>
      <c r="H210" s="211"/>
      <c r="I210" s="211"/>
      <c r="J210" s="211"/>
    </row>
    <row r="211" spans="1:10" ht="14.5" x14ac:dyDescent="0.35">
      <c r="A211" s="211"/>
      <c r="B211" s="211"/>
      <c r="C211" s="211"/>
      <c r="F211" s="211"/>
      <c r="G211" s="211"/>
      <c r="H211" s="211"/>
      <c r="I211" s="211"/>
      <c r="J211" s="211"/>
    </row>
    <row r="212" spans="1:10" ht="14.5" x14ac:dyDescent="0.35">
      <c r="A212" s="211"/>
      <c r="B212" s="211"/>
      <c r="C212" s="211"/>
      <c r="F212" s="211"/>
      <c r="G212" s="211"/>
      <c r="H212" s="211"/>
      <c r="I212" s="211"/>
      <c r="J212" s="211"/>
    </row>
    <row r="213" spans="1:10" ht="14.5" x14ac:dyDescent="0.35">
      <c r="A213" s="211"/>
      <c r="B213" s="211"/>
      <c r="C213" s="211"/>
      <c r="F213" s="211"/>
      <c r="G213" s="211"/>
      <c r="H213" s="211"/>
      <c r="I213" s="211"/>
      <c r="J213" s="211"/>
    </row>
    <row r="214" spans="1:10" ht="14.5" x14ac:dyDescent="0.35">
      <c r="A214" s="211"/>
      <c r="B214" s="211"/>
      <c r="C214" s="211"/>
      <c r="F214" s="211"/>
      <c r="G214" s="211"/>
      <c r="H214" s="211"/>
      <c r="I214" s="211"/>
      <c r="J214" s="211"/>
    </row>
    <row r="215" spans="1:10" ht="14.5" x14ac:dyDescent="0.35">
      <c r="A215" s="211"/>
      <c r="B215" s="211"/>
      <c r="C215" s="211"/>
      <c r="F215" s="211"/>
      <c r="G215" s="211"/>
      <c r="H215" s="211"/>
      <c r="I215" s="211"/>
      <c r="J215" s="211"/>
    </row>
    <row r="216" spans="1:10" ht="14.5" x14ac:dyDescent="0.35">
      <c r="A216" s="211"/>
      <c r="B216" s="211"/>
      <c r="C216" s="211"/>
      <c r="F216" s="211"/>
      <c r="G216" s="211"/>
      <c r="H216" s="211"/>
      <c r="I216" s="211"/>
      <c r="J216" s="211"/>
    </row>
    <row r="217" spans="1:10" ht="14.5" x14ac:dyDescent="0.35">
      <c r="A217" s="211"/>
      <c r="B217" s="211"/>
      <c r="C217" s="211"/>
      <c r="F217" s="211"/>
      <c r="G217" s="211"/>
      <c r="H217" s="211"/>
      <c r="I217" s="211"/>
      <c r="J217" s="211"/>
    </row>
    <row r="218" spans="1:10" ht="14.5" x14ac:dyDescent="0.35">
      <c r="A218" s="211"/>
      <c r="B218" s="211"/>
      <c r="C218" s="211"/>
      <c r="F218" s="211"/>
      <c r="G218" s="211"/>
      <c r="H218" s="211"/>
      <c r="I218" s="211"/>
      <c r="J218" s="211"/>
    </row>
    <row r="219" spans="1:10" ht="14.5" x14ac:dyDescent="0.35">
      <c r="A219" s="211"/>
      <c r="B219" s="211"/>
      <c r="C219" s="211"/>
      <c r="F219" s="211"/>
      <c r="G219" s="211"/>
      <c r="H219" s="211"/>
      <c r="I219" s="211"/>
      <c r="J219" s="211"/>
    </row>
    <row r="220" spans="1:10" ht="14.5" x14ac:dyDescent="0.35">
      <c r="A220" s="211"/>
      <c r="B220" s="211"/>
      <c r="C220" s="211"/>
      <c r="F220" s="211"/>
      <c r="G220" s="211"/>
      <c r="H220" s="211"/>
      <c r="I220" s="211"/>
      <c r="J220" s="211"/>
    </row>
    <row r="221" spans="1:10" ht="14.5" x14ac:dyDescent="0.35">
      <c r="A221" s="211"/>
      <c r="B221" s="211"/>
      <c r="C221" s="211"/>
      <c r="F221" s="211"/>
      <c r="G221" s="211"/>
      <c r="H221" s="211"/>
      <c r="I221" s="211"/>
      <c r="J221" s="211"/>
    </row>
    <row r="222" spans="1:10" ht="14.5" x14ac:dyDescent="0.35">
      <c r="A222" s="211"/>
      <c r="B222" s="211"/>
      <c r="C222" s="211"/>
      <c r="F222" s="211"/>
      <c r="G222" s="211"/>
      <c r="H222" s="211"/>
      <c r="I222" s="211"/>
      <c r="J222" s="211"/>
    </row>
    <row r="223" spans="1:10" ht="14.5" x14ac:dyDescent="0.35">
      <c r="A223" s="211"/>
      <c r="B223" s="211"/>
      <c r="C223" s="211"/>
      <c r="F223" s="211"/>
      <c r="G223" s="211"/>
      <c r="H223" s="211"/>
      <c r="I223" s="211"/>
      <c r="J223" s="211"/>
    </row>
    <row r="224" spans="1:10" ht="14.5" x14ac:dyDescent="0.35">
      <c r="A224" s="211"/>
      <c r="B224" s="211"/>
      <c r="C224" s="211"/>
      <c r="F224" s="211"/>
      <c r="G224" s="211"/>
      <c r="H224" s="211"/>
      <c r="I224" s="211"/>
      <c r="J224" s="211"/>
    </row>
    <row r="225" spans="1:10" ht="14.5" x14ac:dyDescent="0.35">
      <c r="A225" s="211"/>
      <c r="B225" s="211"/>
      <c r="C225" s="211"/>
      <c r="F225" s="211"/>
      <c r="G225" s="211"/>
      <c r="H225" s="211"/>
      <c r="I225" s="211"/>
      <c r="J225" s="211"/>
    </row>
    <row r="226" spans="1:10" ht="14.5" x14ac:dyDescent="0.35">
      <c r="A226" s="211"/>
      <c r="B226" s="211"/>
      <c r="C226" s="211"/>
      <c r="F226" s="211"/>
      <c r="G226" s="211"/>
      <c r="H226" s="211"/>
      <c r="I226" s="211"/>
      <c r="J226" s="211"/>
    </row>
    <row r="227" spans="1:10" ht="14.5" x14ac:dyDescent="0.35">
      <c r="A227" s="211"/>
      <c r="B227" s="211"/>
      <c r="C227" s="211"/>
      <c r="F227" s="211"/>
      <c r="G227" s="211"/>
      <c r="H227" s="211"/>
      <c r="I227" s="211"/>
      <c r="J227" s="211"/>
    </row>
    <row r="228" spans="1:10" ht="14.5" x14ac:dyDescent="0.35">
      <c r="A228" s="211"/>
      <c r="B228" s="211"/>
      <c r="C228" s="211"/>
      <c r="F228" s="211"/>
      <c r="G228" s="211"/>
      <c r="H228" s="211"/>
      <c r="I228" s="211"/>
      <c r="J228" s="211"/>
    </row>
    <row r="229" spans="1:10" ht="14.5" x14ac:dyDescent="0.35">
      <c r="A229" s="211"/>
      <c r="B229" s="211"/>
      <c r="C229" s="211"/>
      <c r="F229" s="211"/>
      <c r="G229" s="211"/>
      <c r="H229" s="211"/>
      <c r="I229" s="211"/>
      <c r="J229" s="211"/>
    </row>
    <row r="230" spans="1:10" ht="14.5" x14ac:dyDescent="0.35">
      <c r="A230" s="211"/>
      <c r="B230" s="211"/>
      <c r="C230" s="211"/>
      <c r="F230" s="211"/>
      <c r="G230" s="211"/>
      <c r="H230" s="211"/>
      <c r="I230" s="211"/>
      <c r="J230" s="211"/>
    </row>
    <row r="231" spans="1:10" ht="14.5" x14ac:dyDescent="0.35">
      <c r="A231" s="211"/>
      <c r="B231" s="211"/>
      <c r="C231" s="211"/>
      <c r="F231" s="211"/>
      <c r="G231" s="211"/>
      <c r="H231" s="211"/>
      <c r="I231" s="211"/>
      <c r="J231" s="211"/>
    </row>
    <row r="232" spans="1:10" ht="14.5" x14ac:dyDescent="0.35">
      <c r="A232" s="211"/>
      <c r="B232" s="211"/>
      <c r="C232" s="211"/>
      <c r="F232" s="211"/>
      <c r="G232" s="211"/>
      <c r="H232" s="211"/>
      <c r="I232" s="211"/>
      <c r="J232" s="211"/>
    </row>
    <row r="233" spans="1:10" ht="14.5" x14ac:dyDescent="0.35">
      <c r="A233" s="211"/>
      <c r="B233" s="211"/>
      <c r="C233" s="211"/>
      <c r="F233" s="211"/>
      <c r="G233" s="211"/>
      <c r="H233" s="211"/>
      <c r="I233" s="211"/>
      <c r="J233" s="211"/>
    </row>
    <row r="234" spans="1:10" ht="14.5" x14ac:dyDescent="0.35">
      <c r="A234" s="211"/>
      <c r="B234" s="211"/>
      <c r="C234" s="211"/>
      <c r="F234" s="211"/>
      <c r="G234" s="211"/>
      <c r="H234" s="211"/>
      <c r="I234" s="211"/>
      <c r="J234" s="211"/>
    </row>
    <row r="235" spans="1:10" ht="14.5" x14ac:dyDescent="0.35">
      <c r="A235" s="211"/>
      <c r="B235" s="211"/>
      <c r="C235" s="211"/>
      <c r="F235" s="211"/>
      <c r="G235" s="211"/>
      <c r="H235" s="211"/>
      <c r="I235" s="211"/>
      <c r="J235" s="211"/>
    </row>
    <row r="236" spans="1:10" ht="14.5" x14ac:dyDescent="0.35">
      <c r="A236" s="211"/>
      <c r="B236" s="211"/>
      <c r="C236" s="211"/>
      <c r="F236" s="211"/>
      <c r="G236" s="211"/>
      <c r="H236" s="211"/>
      <c r="I236" s="211"/>
      <c r="J236" s="211"/>
    </row>
    <row r="237" spans="1:10" ht="14.5" x14ac:dyDescent="0.35">
      <c r="A237" s="211"/>
      <c r="B237" s="211"/>
      <c r="C237" s="211"/>
      <c r="F237" s="211"/>
      <c r="G237" s="211"/>
      <c r="H237" s="211"/>
      <c r="I237" s="211"/>
      <c r="J237" s="211"/>
    </row>
    <row r="238" spans="1:10" ht="14.5" x14ac:dyDescent="0.35">
      <c r="A238" s="211"/>
      <c r="B238" s="211"/>
      <c r="C238" s="211"/>
      <c r="F238" s="211"/>
      <c r="G238" s="211"/>
      <c r="H238" s="211"/>
      <c r="I238" s="211"/>
      <c r="J238" s="211"/>
    </row>
    <row r="239" spans="1:10" ht="14.5" x14ac:dyDescent="0.35">
      <c r="A239" s="211"/>
      <c r="B239" s="211"/>
      <c r="C239" s="211"/>
      <c r="F239" s="211"/>
      <c r="G239" s="211"/>
      <c r="H239" s="211"/>
      <c r="I239" s="211"/>
      <c r="J239" s="211"/>
    </row>
    <row r="240" spans="1:10" ht="14.5" x14ac:dyDescent="0.35">
      <c r="A240" s="211"/>
      <c r="B240" s="211"/>
      <c r="C240" s="211"/>
      <c r="F240" s="211"/>
      <c r="G240" s="211"/>
      <c r="H240" s="211"/>
      <c r="I240" s="211"/>
      <c r="J240" s="211"/>
    </row>
    <row r="241" spans="1:10" ht="14.5" x14ac:dyDescent="0.35">
      <c r="A241" s="211"/>
      <c r="B241" s="211"/>
      <c r="C241" s="211"/>
      <c r="F241" s="211"/>
      <c r="G241" s="211"/>
      <c r="H241" s="211"/>
      <c r="I241" s="211"/>
      <c r="J241" s="211"/>
    </row>
    <row r="242" spans="1:10" ht="14.5" x14ac:dyDescent="0.35">
      <c r="A242" s="211"/>
      <c r="B242" s="211"/>
      <c r="C242" s="211"/>
      <c r="F242" s="211"/>
      <c r="G242" s="211"/>
      <c r="H242" s="211"/>
      <c r="I242" s="211"/>
      <c r="J242" s="211"/>
    </row>
    <row r="243" spans="1:10" ht="14.5" x14ac:dyDescent="0.35">
      <c r="A243" s="211"/>
      <c r="B243" s="211"/>
      <c r="C243" s="211"/>
      <c r="F243" s="211"/>
      <c r="G243" s="211"/>
      <c r="H243" s="211"/>
      <c r="I243" s="211"/>
      <c r="J243" s="211"/>
    </row>
    <row r="244" spans="1:10" ht="14.5" x14ac:dyDescent="0.35">
      <c r="A244" s="211"/>
      <c r="B244" s="211"/>
      <c r="C244" s="211"/>
      <c r="F244" s="211"/>
      <c r="G244" s="211"/>
      <c r="H244" s="211"/>
      <c r="I244" s="211"/>
      <c r="J244" s="211"/>
    </row>
    <row r="245" spans="1:10" ht="14.5" x14ac:dyDescent="0.35">
      <c r="A245" s="211"/>
      <c r="B245" s="211"/>
      <c r="C245" s="211"/>
      <c r="F245" s="211"/>
      <c r="G245" s="211"/>
      <c r="H245" s="211"/>
      <c r="I245" s="211"/>
      <c r="J245" s="211"/>
    </row>
    <row r="246" spans="1:10" ht="14.5" x14ac:dyDescent="0.35">
      <c r="A246" s="211"/>
      <c r="B246" s="211"/>
      <c r="C246" s="211"/>
      <c r="F246" s="211"/>
      <c r="G246" s="211"/>
      <c r="H246" s="211"/>
      <c r="I246" s="211"/>
      <c r="J246" s="211"/>
    </row>
    <row r="247" spans="1:10" ht="14.5" x14ac:dyDescent="0.35">
      <c r="A247" s="211"/>
      <c r="B247" s="211"/>
      <c r="C247" s="211"/>
      <c r="F247" s="211"/>
      <c r="G247" s="211"/>
      <c r="H247" s="211"/>
      <c r="I247" s="211"/>
      <c r="J247" s="211"/>
    </row>
    <row r="248" spans="1:10" ht="14.5" x14ac:dyDescent="0.35">
      <c r="A248" s="211"/>
      <c r="B248" s="211"/>
      <c r="C248" s="211"/>
      <c r="F248" s="211"/>
      <c r="G248" s="211"/>
      <c r="H248" s="211"/>
      <c r="I248" s="211"/>
      <c r="J248" s="211"/>
    </row>
    <row r="249" spans="1:10" ht="14.5" x14ac:dyDescent="0.35">
      <c r="A249" s="211"/>
      <c r="B249" s="211"/>
      <c r="C249" s="211"/>
      <c r="F249" s="211"/>
      <c r="G249" s="211"/>
      <c r="H249" s="211"/>
      <c r="I249" s="211"/>
      <c r="J249" s="211"/>
    </row>
    <row r="250" spans="1:10" ht="14.5" x14ac:dyDescent="0.35">
      <c r="A250" s="211"/>
      <c r="B250" s="211"/>
      <c r="C250" s="211"/>
      <c r="F250" s="211"/>
      <c r="G250" s="211"/>
      <c r="H250" s="211"/>
      <c r="I250" s="211"/>
      <c r="J250" s="211"/>
    </row>
    <row r="251" spans="1:10" ht="14.5" x14ac:dyDescent="0.35">
      <c r="A251" s="211"/>
      <c r="B251" s="211"/>
      <c r="C251" s="211"/>
      <c r="F251" s="211"/>
      <c r="G251" s="211"/>
      <c r="H251" s="211"/>
      <c r="I251" s="211"/>
      <c r="J251" s="211"/>
    </row>
    <row r="252" spans="1:10" ht="14.5" x14ac:dyDescent="0.35">
      <c r="A252" s="211"/>
      <c r="B252" s="211"/>
      <c r="C252" s="211"/>
      <c r="F252" s="211"/>
      <c r="G252" s="211"/>
      <c r="H252" s="211"/>
      <c r="I252" s="211"/>
      <c r="J252" s="211"/>
    </row>
    <row r="253" spans="1:10" ht="14.5" x14ac:dyDescent="0.35">
      <c r="A253" s="211"/>
      <c r="B253" s="211"/>
      <c r="C253" s="211"/>
      <c r="F253" s="211"/>
      <c r="G253" s="211"/>
      <c r="H253" s="211"/>
      <c r="I253" s="211"/>
      <c r="J253" s="211"/>
    </row>
    <row r="254" spans="1:10" ht="14.5" x14ac:dyDescent="0.35">
      <c r="A254" s="211"/>
      <c r="B254" s="211"/>
      <c r="C254" s="211"/>
      <c r="F254" s="211"/>
      <c r="G254" s="211"/>
      <c r="H254" s="211"/>
      <c r="I254" s="211"/>
      <c r="J254" s="211"/>
    </row>
    <row r="255" spans="1:10" ht="14.5" x14ac:dyDescent="0.35">
      <c r="A255" s="211"/>
      <c r="B255" s="211"/>
      <c r="C255" s="211"/>
      <c r="F255" s="211"/>
      <c r="G255" s="211"/>
      <c r="H255" s="211"/>
      <c r="I255" s="211"/>
      <c r="J255" s="211"/>
    </row>
    <row r="256" spans="1:10" ht="14.5" x14ac:dyDescent="0.35">
      <c r="A256" s="211"/>
      <c r="B256" s="211"/>
      <c r="C256" s="211"/>
      <c r="F256" s="211"/>
      <c r="G256" s="211"/>
      <c r="H256" s="211"/>
      <c r="I256" s="211"/>
      <c r="J256" s="211"/>
    </row>
    <row r="257" spans="1:10" ht="14.5" x14ac:dyDescent="0.35">
      <c r="A257" s="211"/>
      <c r="B257" s="211"/>
      <c r="C257" s="211"/>
      <c r="F257" s="211"/>
      <c r="G257" s="211"/>
      <c r="H257" s="211"/>
      <c r="I257" s="211"/>
      <c r="J257" s="211"/>
    </row>
    <row r="258" spans="1:10" ht="14.5" x14ac:dyDescent="0.35">
      <c r="A258" s="211"/>
      <c r="B258" s="211"/>
      <c r="C258" s="211"/>
      <c r="F258" s="211"/>
      <c r="G258" s="211"/>
      <c r="H258" s="211"/>
      <c r="I258" s="211"/>
      <c r="J258" s="211"/>
    </row>
    <row r="259" spans="1:10" ht="14.5" x14ac:dyDescent="0.35">
      <c r="A259" s="211"/>
      <c r="B259" s="211"/>
      <c r="C259" s="211"/>
      <c r="F259" s="211"/>
      <c r="G259" s="211"/>
      <c r="H259" s="211"/>
      <c r="I259" s="211"/>
      <c r="J259" s="211"/>
    </row>
    <row r="260" spans="1:10" ht="14.5" x14ac:dyDescent="0.35">
      <c r="A260" s="211"/>
      <c r="B260" s="211"/>
      <c r="C260" s="211"/>
      <c r="F260" s="211"/>
      <c r="G260" s="211"/>
      <c r="H260" s="211"/>
      <c r="I260" s="211"/>
      <c r="J260" s="211"/>
    </row>
    <row r="261" spans="1:10" ht="14.5" x14ac:dyDescent="0.35">
      <c r="A261" s="211"/>
      <c r="B261" s="211"/>
      <c r="C261" s="211"/>
      <c r="F261" s="211"/>
      <c r="G261" s="211"/>
      <c r="H261" s="211"/>
      <c r="I261" s="211"/>
      <c r="J261" s="211"/>
    </row>
    <row r="262" spans="1:10" ht="14.5" x14ac:dyDescent="0.35">
      <c r="A262" s="211"/>
      <c r="B262" s="211"/>
      <c r="C262" s="211"/>
      <c r="F262" s="211"/>
      <c r="G262" s="211"/>
      <c r="H262" s="211"/>
      <c r="I262" s="211"/>
      <c r="J262" s="211"/>
    </row>
    <row r="263" spans="1:10" ht="14.5" x14ac:dyDescent="0.35">
      <c r="A263" s="211"/>
      <c r="B263" s="211"/>
      <c r="C263" s="211"/>
      <c r="F263" s="211"/>
      <c r="G263" s="211"/>
      <c r="H263" s="211"/>
      <c r="I263" s="211"/>
      <c r="J263" s="211"/>
    </row>
    <row r="264" spans="1:10" ht="14.5" x14ac:dyDescent="0.35">
      <c r="A264" s="211"/>
      <c r="B264" s="211"/>
      <c r="C264" s="211"/>
      <c r="F264" s="211"/>
      <c r="G264" s="211"/>
      <c r="H264" s="211"/>
      <c r="I264" s="211"/>
      <c r="J264" s="211"/>
    </row>
    <row r="265" spans="1:10" ht="14.5" x14ac:dyDescent="0.35">
      <c r="A265" s="211"/>
      <c r="B265" s="211"/>
      <c r="C265" s="211"/>
      <c r="F265" s="211"/>
      <c r="G265" s="211"/>
      <c r="H265" s="211"/>
      <c r="I265" s="211"/>
      <c r="J265" s="211"/>
    </row>
    <row r="266" spans="1:10" ht="14.5" x14ac:dyDescent="0.35">
      <c r="A266" s="211"/>
      <c r="B266" s="211"/>
      <c r="C266" s="211"/>
      <c r="F266" s="211"/>
      <c r="G266" s="211"/>
      <c r="H266" s="211"/>
      <c r="I266" s="211"/>
      <c r="J266" s="211"/>
    </row>
    <row r="267" spans="1:10" ht="14.5" x14ac:dyDescent="0.35">
      <c r="A267" s="211"/>
      <c r="B267" s="211"/>
      <c r="C267" s="211"/>
      <c r="F267" s="211"/>
      <c r="G267" s="211"/>
      <c r="H267" s="211"/>
      <c r="I267" s="211"/>
      <c r="J267" s="211"/>
    </row>
    <row r="268" spans="1:10" ht="14.5" x14ac:dyDescent="0.35">
      <c r="A268" s="211"/>
      <c r="B268" s="211"/>
      <c r="C268" s="211"/>
      <c r="F268" s="211"/>
      <c r="G268" s="211"/>
      <c r="H268" s="211"/>
      <c r="I268" s="211"/>
      <c r="J268" s="211"/>
    </row>
    <row r="269" spans="1:10" ht="14.5" x14ac:dyDescent="0.35">
      <c r="A269" s="211"/>
      <c r="B269" s="211"/>
      <c r="C269" s="211"/>
      <c r="F269" s="211"/>
      <c r="G269" s="211"/>
      <c r="H269" s="211"/>
      <c r="I269" s="211"/>
      <c r="J269" s="211"/>
    </row>
    <row r="270" spans="1:10" ht="14.5" x14ac:dyDescent="0.35">
      <c r="A270" s="211"/>
      <c r="B270" s="211"/>
      <c r="C270" s="211"/>
      <c r="F270" s="211"/>
      <c r="G270" s="211"/>
      <c r="H270" s="211"/>
      <c r="I270" s="211"/>
      <c r="J270" s="211"/>
    </row>
    <row r="271" spans="1:10" ht="14.5" x14ac:dyDescent="0.35">
      <c r="A271" s="211"/>
      <c r="B271" s="211"/>
      <c r="C271" s="211"/>
      <c r="F271" s="211"/>
      <c r="G271" s="211"/>
      <c r="H271" s="211"/>
      <c r="I271" s="211"/>
      <c r="J271" s="211"/>
    </row>
    <row r="272" spans="1:10" ht="14.5" x14ac:dyDescent="0.35">
      <c r="A272" s="211"/>
      <c r="B272" s="211"/>
      <c r="C272" s="211"/>
      <c r="F272" s="211"/>
      <c r="G272" s="211"/>
      <c r="H272" s="211"/>
      <c r="I272" s="211"/>
      <c r="J272" s="211"/>
    </row>
    <row r="273" spans="1:10" ht="14.5" x14ac:dyDescent="0.35">
      <c r="A273" s="211"/>
      <c r="B273" s="211"/>
      <c r="C273" s="211"/>
      <c r="F273" s="211"/>
      <c r="G273" s="211"/>
      <c r="H273" s="211"/>
      <c r="I273" s="211"/>
      <c r="J273" s="211"/>
    </row>
    <row r="274" spans="1:10" ht="14.5" x14ac:dyDescent="0.35">
      <c r="A274" s="211"/>
      <c r="B274" s="211"/>
      <c r="C274" s="211"/>
      <c r="F274" s="211"/>
      <c r="G274" s="211"/>
      <c r="H274" s="211"/>
      <c r="I274" s="211"/>
      <c r="J274" s="211"/>
    </row>
    <row r="275" spans="1:10" ht="14.5" x14ac:dyDescent="0.35">
      <c r="A275" s="211"/>
      <c r="B275" s="211"/>
      <c r="C275" s="211"/>
      <c r="F275" s="211"/>
      <c r="G275" s="211"/>
      <c r="H275" s="211"/>
      <c r="I275" s="211"/>
      <c r="J275" s="211"/>
    </row>
    <row r="276" spans="1:10" ht="14.5" x14ac:dyDescent="0.35">
      <c r="A276" s="211"/>
      <c r="B276" s="211"/>
      <c r="C276" s="211"/>
      <c r="F276" s="211"/>
      <c r="G276" s="211"/>
      <c r="H276" s="211"/>
      <c r="I276" s="211"/>
      <c r="J276" s="211"/>
    </row>
    <row r="277" spans="1:10" ht="14.5" x14ac:dyDescent="0.35">
      <c r="A277" s="211"/>
      <c r="B277" s="211"/>
      <c r="C277" s="211"/>
      <c r="F277" s="211"/>
      <c r="G277" s="211"/>
      <c r="H277" s="211"/>
      <c r="I277" s="211"/>
      <c r="J277" s="211"/>
    </row>
    <row r="278" spans="1:10" ht="14.5" x14ac:dyDescent="0.35">
      <c r="A278" s="211"/>
      <c r="B278" s="211"/>
      <c r="C278" s="211"/>
      <c r="F278" s="211"/>
      <c r="G278" s="211"/>
      <c r="H278" s="211"/>
      <c r="I278" s="211"/>
      <c r="J278" s="211"/>
    </row>
    <row r="279" spans="1:10" ht="14.5" x14ac:dyDescent="0.35">
      <c r="A279" s="211"/>
      <c r="B279" s="211"/>
      <c r="C279" s="211"/>
      <c r="F279" s="211"/>
      <c r="G279" s="211"/>
      <c r="H279" s="211"/>
      <c r="I279" s="211"/>
      <c r="J279" s="211"/>
    </row>
    <row r="280" spans="1:10" ht="14.5" x14ac:dyDescent="0.35">
      <c r="A280" s="211"/>
      <c r="B280" s="211"/>
      <c r="C280" s="211"/>
      <c r="F280" s="211"/>
      <c r="G280" s="211"/>
      <c r="H280" s="211"/>
      <c r="I280" s="211"/>
      <c r="J280" s="211"/>
    </row>
    <row r="281" spans="1:10" ht="14.5" x14ac:dyDescent="0.35">
      <c r="A281" s="211"/>
      <c r="B281" s="211"/>
      <c r="C281" s="211"/>
      <c r="F281" s="211"/>
      <c r="G281" s="211"/>
      <c r="H281" s="211"/>
      <c r="I281" s="211"/>
      <c r="J281" s="211"/>
    </row>
    <row r="282" spans="1:10" ht="14.5" x14ac:dyDescent="0.35">
      <c r="A282" s="211"/>
      <c r="B282" s="211"/>
      <c r="C282" s="211"/>
      <c r="F282" s="211"/>
      <c r="G282" s="211"/>
      <c r="H282" s="211"/>
      <c r="I282" s="211"/>
      <c r="J282" s="211"/>
    </row>
    <row r="283" spans="1:10" ht="14.5" x14ac:dyDescent="0.35">
      <c r="A283" s="211"/>
      <c r="B283" s="211"/>
      <c r="C283" s="211"/>
      <c r="F283" s="211"/>
      <c r="G283" s="211"/>
      <c r="H283" s="211"/>
      <c r="I283" s="211"/>
      <c r="J283" s="211"/>
    </row>
    <row r="284" spans="1:10" ht="14.5" x14ac:dyDescent="0.35">
      <c r="A284" s="211"/>
      <c r="B284" s="211"/>
      <c r="C284" s="211"/>
      <c r="F284" s="211"/>
      <c r="G284" s="211"/>
      <c r="H284" s="211"/>
      <c r="I284" s="211"/>
      <c r="J284" s="211"/>
    </row>
    <row r="285" spans="1:10" ht="14.5" x14ac:dyDescent="0.35">
      <c r="A285" s="211"/>
      <c r="B285" s="211"/>
      <c r="C285" s="211"/>
      <c r="F285" s="211"/>
      <c r="G285" s="211"/>
      <c r="H285" s="211"/>
      <c r="I285" s="211"/>
      <c r="J285" s="211"/>
    </row>
    <row r="286" spans="1:10" ht="14.5" x14ac:dyDescent="0.35">
      <c r="A286" s="211"/>
      <c r="B286" s="211"/>
      <c r="C286" s="211"/>
      <c r="F286" s="211"/>
      <c r="G286" s="211"/>
      <c r="H286" s="211"/>
      <c r="I286" s="211"/>
      <c r="J286" s="211"/>
    </row>
    <row r="287" spans="1:10" ht="14.5" x14ac:dyDescent="0.35">
      <c r="A287" s="211"/>
      <c r="B287" s="211"/>
      <c r="C287" s="211"/>
      <c r="F287" s="211"/>
      <c r="G287" s="211"/>
      <c r="H287" s="211"/>
      <c r="I287" s="211"/>
      <c r="J287" s="211"/>
    </row>
    <row r="288" spans="1:10" ht="14.5" x14ac:dyDescent="0.35">
      <c r="A288" s="211"/>
      <c r="B288" s="211"/>
      <c r="C288" s="211"/>
      <c r="F288" s="211"/>
      <c r="G288" s="211"/>
      <c r="H288" s="211"/>
      <c r="I288" s="211"/>
      <c r="J288" s="211"/>
    </row>
    <row r="289" spans="1:10" ht="14.5" x14ac:dyDescent="0.35">
      <c r="A289" s="211"/>
      <c r="B289" s="211"/>
      <c r="C289" s="211"/>
      <c r="F289" s="211"/>
      <c r="G289" s="211"/>
      <c r="H289" s="211"/>
      <c r="I289" s="211"/>
      <c r="J289" s="211"/>
    </row>
    <row r="290" spans="1:10" ht="14.5" x14ac:dyDescent="0.35">
      <c r="A290" s="211"/>
      <c r="B290" s="211"/>
      <c r="C290" s="211"/>
      <c r="F290" s="211"/>
      <c r="G290" s="211"/>
      <c r="H290" s="211"/>
      <c r="I290" s="211"/>
      <c r="J290" s="211"/>
    </row>
    <row r="291" spans="1:10" ht="14.5" x14ac:dyDescent="0.35">
      <c r="A291" s="211"/>
      <c r="B291" s="211"/>
      <c r="C291" s="211"/>
      <c r="F291" s="211"/>
      <c r="G291" s="211"/>
      <c r="H291" s="211"/>
      <c r="I291" s="211"/>
      <c r="J291" s="211"/>
    </row>
    <row r="292" spans="1:10" ht="14.5" x14ac:dyDescent="0.35">
      <c r="A292" s="211"/>
      <c r="B292" s="211"/>
      <c r="C292" s="211"/>
      <c r="F292" s="211"/>
      <c r="G292" s="211"/>
      <c r="H292" s="211"/>
      <c r="I292" s="211"/>
      <c r="J292" s="211"/>
    </row>
    <row r="293" spans="1:10" ht="14.5" x14ac:dyDescent="0.35">
      <c r="A293" s="211"/>
      <c r="B293" s="211"/>
      <c r="C293" s="211"/>
      <c r="F293" s="211"/>
      <c r="G293" s="211"/>
      <c r="H293" s="211"/>
      <c r="I293" s="211"/>
      <c r="J293" s="211"/>
    </row>
    <row r="294" spans="1:10" ht="14.5" x14ac:dyDescent="0.35">
      <c r="A294" s="211"/>
      <c r="B294" s="211"/>
      <c r="C294" s="211"/>
      <c r="F294" s="211"/>
      <c r="G294" s="211"/>
      <c r="H294" s="211"/>
      <c r="I294" s="211"/>
      <c r="J294" s="211"/>
    </row>
    <row r="295" spans="1:10" ht="14.5" x14ac:dyDescent="0.35">
      <c r="A295" s="211"/>
      <c r="B295" s="211"/>
      <c r="C295" s="211"/>
      <c r="F295" s="211"/>
      <c r="G295" s="211"/>
      <c r="H295" s="211"/>
      <c r="I295" s="211"/>
      <c r="J295" s="211"/>
    </row>
    <row r="296" spans="1:10" ht="14.5" x14ac:dyDescent="0.35">
      <c r="A296" s="211"/>
      <c r="B296" s="211"/>
      <c r="C296" s="211"/>
      <c r="F296" s="211"/>
      <c r="G296" s="211"/>
      <c r="H296" s="211"/>
      <c r="I296" s="211"/>
      <c r="J296" s="211"/>
    </row>
    <row r="297" spans="1:10" ht="14.5" x14ac:dyDescent="0.35">
      <c r="A297" s="211"/>
      <c r="B297" s="211"/>
      <c r="C297" s="211"/>
      <c r="F297" s="211"/>
      <c r="G297" s="211"/>
      <c r="H297" s="211"/>
      <c r="I297" s="211"/>
      <c r="J297" s="211"/>
    </row>
    <row r="298" spans="1:10" ht="14.5" x14ac:dyDescent="0.35">
      <c r="A298" s="211"/>
      <c r="B298" s="211"/>
      <c r="C298" s="211"/>
      <c r="F298" s="211"/>
      <c r="G298" s="211"/>
      <c r="H298" s="211"/>
      <c r="I298" s="211"/>
      <c r="J298" s="211"/>
    </row>
    <row r="299" spans="1:10" ht="14.5" x14ac:dyDescent="0.35">
      <c r="A299" s="211"/>
      <c r="B299" s="211"/>
      <c r="C299" s="211"/>
      <c r="F299" s="211"/>
      <c r="G299" s="211"/>
      <c r="H299" s="211"/>
      <c r="I299" s="211"/>
      <c r="J299" s="211"/>
    </row>
    <row r="300" spans="1:10" ht="14.5" x14ac:dyDescent="0.35">
      <c r="A300" s="211"/>
      <c r="B300" s="211"/>
      <c r="C300" s="211"/>
      <c r="F300" s="211"/>
      <c r="G300" s="211"/>
      <c r="H300" s="211"/>
      <c r="I300" s="211"/>
      <c r="J300" s="211"/>
    </row>
    <row r="301" spans="1:10" ht="14.5" x14ac:dyDescent="0.35">
      <c r="A301" s="211"/>
      <c r="B301" s="211"/>
      <c r="C301" s="211"/>
      <c r="F301" s="211"/>
      <c r="G301" s="211"/>
      <c r="H301" s="211"/>
      <c r="I301" s="211"/>
      <c r="J301" s="211"/>
    </row>
    <row r="302" spans="1:10" ht="14.5" x14ac:dyDescent="0.35">
      <c r="A302" s="211"/>
      <c r="B302" s="211"/>
      <c r="C302" s="211"/>
      <c r="F302" s="211"/>
      <c r="G302" s="211"/>
      <c r="H302" s="211"/>
      <c r="I302" s="211"/>
      <c r="J302" s="211"/>
    </row>
    <row r="303" spans="1:10" ht="14.5" x14ac:dyDescent="0.35">
      <c r="A303" s="211"/>
      <c r="B303" s="211"/>
      <c r="C303" s="211"/>
      <c r="F303" s="211"/>
      <c r="G303" s="211"/>
      <c r="H303" s="211"/>
      <c r="I303" s="211"/>
      <c r="J303" s="211"/>
    </row>
    <row r="304" spans="1:10" ht="14.5" x14ac:dyDescent="0.35">
      <c r="A304" s="211"/>
      <c r="B304" s="211"/>
      <c r="C304" s="211"/>
      <c r="F304" s="211"/>
      <c r="G304" s="211"/>
      <c r="H304" s="211"/>
      <c r="I304" s="211"/>
      <c r="J304" s="211"/>
    </row>
    <row r="305" spans="1:10" ht="14.5" x14ac:dyDescent="0.35">
      <c r="A305" s="211"/>
      <c r="B305" s="211"/>
      <c r="C305" s="211"/>
      <c r="F305" s="211"/>
      <c r="G305" s="211"/>
      <c r="H305" s="211"/>
      <c r="I305" s="211"/>
      <c r="J305" s="211"/>
    </row>
    <row r="306" spans="1:10" ht="14.5" x14ac:dyDescent="0.35">
      <c r="A306" s="211"/>
      <c r="B306" s="211"/>
      <c r="C306" s="211"/>
      <c r="F306" s="211"/>
      <c r="G306" s="211"/>
      <c r="H306" s="211"/>
      <c r="I306" s="211"/>
      <c r="J306" s="211"/>
    </row>
    <row r="307" spans="1:10" ht="14.5" x14ac:dyDescent="0.35">
      <c r="A307" s="211"/>
      <c r="B307" s="211"/>
      <c r="C307" s="211"/>
      <c r="F307" s="211"/>
      <c r="G307" s="211"/>
      <c r="H307" s="211"/>
      <c r="I307" s="211"/>
      <c r="J307" s="211"/>
    </row>
    <row r="308" spans="1:10" ht="14.5" x14ac:dyDescent="0.35">
      <c r="A308" s="211"/>
      <c r="B308" s="211"/>
      <c r="C308" s="211"/>
      <c r="F308" s="211"/>
      <c r="G308" s="211"/>
      <c r="H308" s="211"/>
      <c r="I308" s="211"/>
      <c r="J308" s="211"/>
    </row>
    <row r="309" spans="1:10" ht="14.5" x14ac:dyDescent="0.35">
      <c r="A309" s="211"/>
      <c r="B309" s="211"/>
      <c r="C309" s="211"/>
      <c r="F309" s="211"/>
      <c r="G309" s="211"/>
      <c r="H309" s="211"/>
      <c r="I309" s="211"/>
      <c r="J309" s="211"/>
    </row>
    <row r="310" spans="1:10" ht="14.5" x14ac:dyDescent="0.35">
      <c r="A310" s="211"/>
      <c r="B310" s="211"/>
      <c r="C310" s="211"/>
      <c r="F310" s="211"/>
      <c r="G310" s="211"/>
      <c r="H310" s="211"/>
      <c r="I310" s="211"/>
      <c r="J310" s="211"/>
    </row>
    <row r="311" spans="1:10" ht="14.5" x14ac:dyDescent="0.35">
      <c r="A311" s="211"/>
      <c r="B311" s="211"/>
      <c r="C311" s="211"/>
      <c r="F311" s="211"/>
      <c r="G311" s="211"/>
      <c r="H311" s="211"/>
      <c r="I311" s="211"/>
      <c r="J311" s="211"/>
    </row>
    <row r="312" spans="1:10" ht="14.5" x14ac:dyDescent="0.35">
      <c r="A312" s="211"/>
      <c r="B312" s="211"/>
      <c r="C312" s="211"/>
      <c r="F312" s="211"/>
      <c r="G312" s="211"/>
      <c r="H312" s="211"/>
      <c r="I312" s="211"/>
      <c r="J312" s="211"/>
    </row>
    <row r="313" spans="1:10" ht="14.5" x14ac:dyDescent="0.35">
      <c r="A313" s="211"/>
      <c r="B313" s="211"/>
      <c r="C313" s="211"/>
      <c r="F313" s="211"/>
      <c r="G313" s="211"/>
      <c r="H313" s="211"/>
      <c r="I313" s="211"/>
      <c r="J313" s="211"/>
    </row>
    <row r="314" spans="1:10" ht="14.5" x14ac:dyDescent="0.35">
      <c r="A314" s="211"/>
      <c r="B314" s="211"/>
      <c r="C314" s="211"/>
      <c r="F314" s="211"/>
      <c r="G314" s="211"/>
      <c r="H314" s="211"/>
      <c r="I314" s="211"/>
      <c r="J314" s="211"/>
    </row>
    <row r="315" spans="1:10" ht="14.5" x14ac:dyDescent="0.35">
      <c r="A315" s="211"/>
      <c r="B315" s="211"/>
      <c r="C315" s="211"/>
      <c r="F315" s="211"/>
      <c r="G315" s="211"/>
      <c r="H315" s="211"/>
      <c r="I315" s="211"/>
      <c r="J315" s="211"/>
    </row>
    <row r="316" spans="1:10" ht="14.5" x14ac:dyDescent="0.35">
      <c r="A316" s="211"/>
      <c r="B316" s="211"/>
      <c r="C316" s="211"/>
      <c r="F316" s="211"/>
      <c r="G316" s="211"/>
      <c r="H316" s="211"/>
      <c r="I316" s="211"/>
      <c r="J316" s="211"/>
    </row>
    <row r="317" spans="1:10" ht="14.5" x14ac:dyDescent="0.35">
      <c r="A317" s="211"/>
      <c r="B317" s="211"/>
      <c r="C317" s="211"/>
      <c r="F317" s="211"/>
      <c r="G317" s="211"/>
      <c r="H317" s="211"/>
      <c r="I317" s="211"/>
      <c r="J317" s="211"/>
    </row>
    <row r="318" spans="1:10" ht="14.5" x14ac:dyDescent="0.35">
      <c r="A318" s="211"/>
      <c r="B318" s="211"/>
      <c r="C318" s="211"/>
      <c r="F318" s="211"/>
      <c r="G318" s="211"/>
      <c r="H318" s="211"/>
      <c r="I318" s="211"/>
      <c r="J318" s="211"/>
    </row>
    <row r="319" spans="1:10" ht="14.5" x14ac:dyDescent="0.35">
      <c r="A319" s="211"/>
      <c r="B319" s="211"/>
      <c r="C319" s="211"/>
      <c r="F319" s="211"/>
      <c r="G319" s="211"/>
      <c r="H319" s="211"/>
      <c r="I319" s="211"/>
      <c r="J319" s="211"/>
    </row>
    <row r="320" spans="1:10" ht="14.5" x14ac:dyDescent="0.35">
      <c r="A320" s="211"/>
      <c r="B320" s="211"/>
      <c r="C320" s="211"/>
      <c r="F320" s="211"/>
      <c r="G320" s="211"/>
      <c r="H320" s="211"/>
      <c r="I320" s="211"/>
      <c r="J320" s="211"/>
    </row>
    <row r="321" spans="1:10" ht="14.5" x14ac:dyDescent="0.35">
      <c r="A321" s="211"/>
      <c r="B321" s="211"/>
      <c r="C321" s="211"/>
      <c r="F321" s="211"/>
      <c r="G321" s="211"/>
      <c r="H321" s="211"/>
      <c r="I321" s="211"/>
      <c r="J321" s="211"/>
    </row>
    <row r="322" spans="1:10" ht="14.5" x14ac:dyDescent="0.35">
      <c r="A322" s="211"/>
      <c r="B322" s="211"/>
      <c r="C322" s="211"/>
      <c r="F322" s="211"/>
      <c r="G322" s="211"/>
      <c r="H322" s="211"/>
      <c r="I322" s="211"/>
      <c r="J322" s="211"/>
    </row>
    <row r="323" spans="1:10" ht="14.5" x14ac:dyDescent="0.35">
      <c r="A323" s="211"/>
      <c r="B323" s="211"/>
      <c r="C323" s="211"/>
      <c r="F323" s="211"/>
      <c r="G323" s="211"/>
      <c r="H323" s="211"/>
      <c r="I323" s="211"/>
      <c r="J323" s="211"/>
    </row>
    <row r="324" spans="1:10" ht="14.5" x14ac:dyDescent="0.35">
      <c r="A324" s="211"/>
      <c r="B324" s="211"/>
      <c r="C324" s="211"/>
      <c r="F324" s="211"/>
      <c r="G324" s="211"/>
      <c r="H324" s="211"/>
      <c r="I324" s="211"/>
      <c r="J324" s="211"/>
    </row>
    <row r="325" spans="1:10" ht="14.5" x14ac:dyDescent="0.35">
      <c r="A325" s="211"/>
      <c r="B325" s="211"/>
      <c r="C325" s="211"/>
      <c r="F325" s="211"/>
      <c r="G325" s="211"/>
      <c r="H325" s="211"/>
      <c r="I325" s="211"/>
      <c r="J325" s="211"/>
    </row>
    <row r="326" spans="1:10" ht="14.5" x14ac:dyDescent="0.35">
      <c r="A326" s="211"/>
      <c r="B326" s="211"/>
      <c r="C326" s="211"/>
      <c r="F326" s="211"/>
      <c r="G326" s="211"/>
      <c r="H326" s="211"/>
      <c r="I326" s="211"/>
      <c r="J326" s="211"/>
    </row>
    <row r="327" spans="1:10" ht="14.5" x14ac:dyDescent="0.35">
      <c r="A327" s="211"/>
      <c r="B327" s="211"/>
      <c r="C327" s="211"/>
      <c r="F327" s="211"/>
      <c r="G327" s="211"/>
      <c r="H327" s="211"/>
      <c r="I327" s="211"/>
      <c r="J327" s="211"/>
    </row>
    <row r="328" spans="1:10" ht="14.5" x14ac:dyDescent="0.35">
      <c r="A328" s="211"/>
      <c r="B328" s="211"/>
      <c r="C328" s="211"/>
      <c r="F328" s="211"/>
      <c r="G328" s="211"/>
      <c r="H328" s="211"/>
      <c r="I328" s="211"/>
      <c r="J328" s="211"/>
    </row>
    <row r="329" spans="1:10" ht="14.5" x14ac:dyDescent="0.35">
      <c r="A329" s="211"/>
      <c r="B329" s="211"/>
      <c r="C329" s="211"/>
      <c r="F329" s="211"/>
      <c r="G329" s="211"/>
      <c r="H329" s="211"/>
      <c r="I329" s="211"/>
      <c r="J329" s="211"/>
    </row>
    <row r="330" spans="1:10" ht="14.5" x14ac:dyDescent="0.35">
      <c r="A330" s="211"/>
      <c r="B330" s="211"/>
      <c r="C330" s="211"/>
      <c r="F330" s="211"/>
      <c r="G330" s="211"/>
      <c r="H330" s="211"/>
      <c r="I330" s="211"/>
      <c r="J330" s="211"/>
    </row>
    <row r="331" spans="1:10" ht="14.5" x14ac:dyDescent="0.35">
      <c r="A331" s="211"/>
      <c r="B331" s="211"/>
      <c r="C331" s="211"/>
      <c r="F331" s="211"/>
      <c r="G331" s="211"/>
      <c r="H331" s="211"/>
      <c r="I331" s="211"/>
      <c r="J331" s="211"/>
    </row>
    <row r="332" spans="1:10" ht="14.5" x14ac:dyDescent="0.35">
      <c r="A332" s="211"/>
      <c r="B332" s="211"/>
      <c r="C332" s="211"/>
      <c r="F332" s="211"/>
      <c r="G332" s="211"/>
      <c r="H332" s="211"/>
      <c r="I332" s="211"/>
      <c r="J332" s="211"/>
    </row>
    <row r="333" spans="1:10" ht="14.5" x14ac:dyDescent="0.35">
      <c r="A333" s="211"/>
      <c r="B333" s="211"/>
      <c r="C333" s="211"/>
      <c r="F333" s="211"/>
      <c r="G333" s="211"/>
      <c r="H333" s="211"/>
      <c r="I333" s="211"/>
      <c r="J333" s="211"/>
    </row>
    <row r="334" spans="1:10" ht="14.5" x14ac:dyDescent="0.35">
      <c r="A334" s="211"/>
      <c r="B334" s="211"/>
      <c r="C334" s="211"/>
      <c r="F334" s="211"/>
      <c r="G334" s="211"/>
      <c r="H334" s="211"/>
      <c r="I334" s="211"/>
      <c r="J334" s="211"/>
    </row>
    <row r="335" spans="1:10" ht="14.5" x14ac:dyDescent="0.35">
      <c r="A335" s="211"/>
      <c r="B335" s="211"/>
      <c r="C335" s="211"/>
      <c r="F335" s="211"/>
      <c r="G335" s="211"/>
      <c r="H335" s="211"/>
      <c r="I335" s="211"/>
      <c r="J335" s="211"/>
    </row>
    <row r="336" spans="1:10" ht="14.5" x14ac:dyDescent="0.35">
      <c r="A336" s="211"/>
      <c r="B336" s="211"/>
      <c r="C336" s="211"/>
      <c r="F336" s="211"/>
      <c r="G336" s="211"/>
      <c r="H336" s="211"/>
      <c r="I336" s="211"/>
      <c r="J336" s="211"/>
    </row>
    <row r="337" spans="1:10" ht="14.5" x14ac:dyDescent="0.35">
      <c r="A337" s="211"/>
      <c r="B337" s="211"/>
      <c r="C337" s="211"/>
      <c r="F337" s="211"/>
      <c r="G337" s="211"/>
      <c r="H337" s="211"/>
      <c r="I337" s="211"/>
      <c r="J337" s="211"/>
    </row>
    <row r="338" spans="1:10" ht="14.5" x14ac:dyDescent="0.35">
      <c r="A338" s="211"/>
      <c r="B338" s="211"/>
      <c r="C338" s="211"/>
      <c r="F338" s="211"/>
      <c r="G338" s="211"/>
      <c r="H338" s="211"/>
      <c r="I338" s="211"/>
      <c r="J338" s="211"/>
    </row>
    <row r="339" spans="1:10" ht="14.5" x14ac:dyDescent="0.35">
      <c r="A339" s="211"/>
      <c r="B339" s="211"/>
      <c r="C339" s="211"/>
      <c r="F339" s="211"/>
      <c r="G339" s="211"/>
      <c r="H339" s="211"/>
      <c r="I339" s="211"/>
      <c r="J339" s="211"/>
    </row>
    <row r="340" spans="1:10" ht="14.5" x14ac:dyDescent="0.35">
      <c r="A340" s="211"/>
      <c r="B340" s="211"/>
      <c r="C340" s="211"/>
      <c r="F340" s="211"/>
      <c r="G340" s="211"/>
      <c r="H340" s="211"/>
      <c r="I340" s="211"/>
      <c r="J340" s="211"/>
    </row>
    <row r="341" spans="1:10" ht="14.5" x14ac:dyDescent="0.35">
      <c r="A341" s="211"/>
      <c r="B341" s="211"/>
      <c r="C341" s="211"/>
      <c r="F341" s="211"/>
      <c r="G341" s="211"/>
      <c r="H341" s="211"/>
      <c r="I341" s="211"/>
      <c r="J341" s="211"/>
    </row>
    <row r="342" spans="1:10" ht="14.5" x14ac:dyDescent="0.35">
      <c r="A342" s="211"/>
      <c r="B342" s="211"/>
      <c r="C342" s="211"/>
      <c r="F342" s="211"/>
      <c r="G342" s="211"/>
      <c r="H342" s="211"/>
      <c r="I342" s="211"/>
      <c r="J342" s="211"/>
    </row>
    <row r="343" spans="1:10" ht="14.5" x14ac:dyDescent="0.35">
      <c r="A343" s="211"/>
      <c r="B343" s="211"/>
      <c r="C343" s="211"/>
      <c r="F343" s="211"/>
      <c r="G343" s="211"/>
      <c r="H343" s="211"/>
      <c r="I343" s="211"/>
      <c r="J343" s="211"/>
    </row>
    <row r="344" spans="1:10" ht="14.5" x14ac:dyDescent="0.35">
      <c r="A344" s="211"/>
      <c r="B344" s="211"/>
      <c r="C344" s="211"/>
      <c r="F344" s="211"/>
      <c r="G344" s="211"/>
      <c r="H344" s="211"/>
      <c r="I344" s="211"/>
      <c r="J344" s="211"/>
    </row>
    <row r="345" spans="1:10" ht="14.5" x14ac:dyDescent="0.35">
      <c r="A345" s="211"/>
      <c r="B345" s="211"/>
      <c r="C345" s="211"/>
      <c r="F345" s="211"/>
      <c r="G345" s="211"/>
      <c r="H345" s="211"/>
      <c r="I345" s="211"/>
      <c r="J345" s="211"/>
    </row>
    <row r="346" spans="1:10" ht="14.5" x14ac:dyDescent="0.35">
      <c r="A346" s="211"/>
      <c r="B346" s="211"/>
      <c r="C346" s="211"/>
      <c r="F346" s="211"/>
      <c r="G346" s="211"/>
      <c r="H346" s="211"/>
      <c r="I346" s="211"/>
      <c r="J346" s="211"/>
    </row>
    <row r="347" spans="1:10" ht="14.5" x14ac:dyDescent="0.35">
      <c r="A347" s="211"/>
      <c r="B347" s="211"/>
      <c r="C347" s="211"/>
      <c r="F347" s="211"/>
      <c r="G347" s="211"/>
      <c r="H347" s="211"/>
      <c r="I347" s="211"/>
      <c r="J347" s="211"/>
    </row>
    <row r="348" spans="1:10" ht="14.5" x14ac:dyDescent="0.35">
      <c r="A348" s="211"/>
      <c r="B348" s="211"/>
      <c r="C348" s="211"/>
      <c r="F348" s="211"/>
      <c r="G348" s="211"/>
      <c r="H348" s="211"/>
      <c r="I348" s="211"/>
      <c r="J348" s="211"/>
    </row>
    <row r="349" spans="1:10" ht="14.5" x14ac:dyDescent="0.35">
      <c r="A349" s="211"/>
      <c r="B349" s="211"/>
      <c r="C349" s="211"/>
      <c r="F349" s="211"/>
      <c r="G349" s="211"/>
      <c r="H349" s="211"/>
      <c r="I349" s="211"/>
      <c r="J349" s="211"/>
    </row>
    <row r="350" spans="1:10" ht="14.5" x14ac:dyDescent="0.35">
      <c r="A350" s="211"/>
      <c r="B350" s="211"/>
      <c r="C350" s="211"/>
      <c r="F350" s="211"/>
      <c r="G350" s="211"/>
      <c r="H350" s="211"/>
      <c r="I350" s="211"/>
      <c r="J350" s="211"/>
    </row>
    <row r="351" spans="1:10" ht="14.5" x14ac:dyDescent="0.35">
      <c r="A351" s="211"/>
      <c r="B351" s="211"/>
      <c r="C351" s="211"/>
      <c r="F351" s="211"/>
      <c r="G351" s="211"/>
      <c r="H351" s="211"/>
      <c r="I351" s="211"/>
      <c r="J351" s="211"/>
    </row>
    <row r="352" spans="1:10" ht="14.5" x14ac:dyDescent="0.35">
      <c r="A352" s="211"/>
      <c r="B352" s="211"/>
      <c r="C352" s="211"/>
      <c r="F352" s="211"/>
      <c r="G352" s="211"/>
      <c r="H352" s="211"/>
      <c r="I352" s="211"/>
      <c r="J352" s="211"/>
    </row>
    <row r="353" spans="1:10" ht="14.5" x14ac:dyDescent="0.35">
      <c r="A353" s="211"/>
      <c r="B353" s="211"/>
      <c r="C353" s="211"/>
      <c r="F353" s="211"/>
      <c r="G353" s="211"/>
      <c r="H353" s="211"/>
      <c r="I353" s="211"/>
      <c r="J353" s="211"/>
    </row>
    <row r="354" spans="1:10" ht="14.5" x14ac:dyDescent="0.35">
      <c r="A354" s="211"/>
      <c r="B354" s="211"/>
      <c r="C354" s="211"/>
      <c r="F354" s="211"/>
      <c r="G354" s="211"/>
      <c r="H354" s="211"/>
      <c r="I354" s="211"/>
      <c r="J354" s="211"/>
    </row>
    <row r="355" spans="1:10" ht="14.5" x14ac:dyDescent="0.35">
      <c r="A355" s="211"/>
      <c r="B355" s="211"/>
      <c r="C355" s="211"/>
      <c r="F355" s="211"/>
      <c r="G355" s="211"/>
      <c r="H355" s="211"/>
      <c r="I355" s="211"/>
      <c r="J355" s="211"/>
    </row>
    <row r="356" spans="1:10" ht="14.5" x14ac:dyDescent="0.35">
      <c r="A356" s="211"/>
      <c r="B356" s="211"/>
      <c r="C356" s="211"/>
      <c r="F356" s="211"/>
      <c r="G356" s="211"/>
      <c r="H356" s="211"/>
      <c r="I356" s="211"/>
      <c r="J356" s="211"/>
    </row>
    <row r="357" spans="1:10" ht="14.5" x14ac:dyDescent="0.35">
      <c r="A357" s="211"/>
      <c r="B357" s="211"/>
      <c r="C357" s="211"/>
      <c r="F357" s="211"/>
      <c r="G357" s="211"/>
      <c r="H357" s="211"/>
      <c r="I357" s="211"/>
      <c r="J357" s="211"/>
    </row>
    <row r="358" spans="1:10" ht="14.5" x14ac:dyDescent="0.35">
      <c r="A358" s="211"/>
      <c r="B358" s="211"/>
      <c r="C358" s="211"/>
      <c r="F358" s="211"/>
      <c r="G358" s="211"/>
      <c r="H358" s="211"/>
      <c r="I358" s="211"/>
      <c r="J358" s="211"/>
    </row>
    <row r="359" spans="1:10" ht="14.5" x14ac:dyDescent="0.35">
      <c r="A359" s="211"/>
      <c r="B359" s="211"/>
      <c r="C359" s="211"/>
    </row>
    <row r="360" spans="1:10" ht="14.5" x14ac:dyDescent="0.35">
      <c r="A360" s="211"/>
      <c r="B360" s="211"/>
      <c r="C360" s="211"/>
    </row>
    <row r="361" spans="1:10" ht="14.5" x14ac:dyDescent="0.35">
      <c r="A361" s="211"/>
      <c r="B361" s="211"/>
      <c r="C361" s="211"/>
    </row>
    <row r="362" spans="1:10" ht="14.5" x14ac:dyDescent="0.35">
      <c r="A362" s="211"/>
      <c r="B362" s="211"/>
      <c r="C362" s="211"/>
    </row>
    <row r="363" spans="1:10" ht="14.5" x14ac:dyDescent="0.35">
      <c r="A363" s="211"/>
      <c r="B363" s="211"/>
      <c r="C363" s="211"/>
    </row>
    <row r="364" spans="1:10" ht="14.5" x14ac:dyDescent="0.35">
      <c r="A364" s="211"/>
      <c r="B364" s="211"/>
      <c r="C364" s="211"/>
    </row>
    <row r="365" spans="1:10" ht="14.5" x14ac:dyDescent="0.35">
      <c r="A365" s="211"/>
      <c r="B365" s="211"/>
      <c r="C365" s="211"/>
    </row>
    <row r="366" spans="1:10" ht="14.5" x14ac:dyDescent="0.35">
      <c r="A366" s="211"/>
      <c r="B366" s="211"/>
      <c r="C366" s="211"/>
    </row>
    <row r="367" spans="1:10" ht="14.5" x14ac:dyDescent="0.35">
      <c r="A367" s="211"/>
      <c r="B367" s="211"/>
      <c r="C367" s="211"/>
    </row>
    <row r="368" spans="1:10" ht="14.5" x14ac:dyDescent="0.35">
      <c r="A368" s="211"/>
      <c r="B368" s="211"/>
      <c r="C368" s="211"/>
    </row>
    <row r="369" spans="1:3" ht="14.5" x14ac:dyDescent="0.35">
      <c r="A369" s="211"/>
      <c r="B369" s="211"/>
      <c r="C369" s="211"/>
    </row>
    <row r="370" spans="1:3" ht="14.5" x14ac:dyDescent="0.35">
      <c r="A370" s="211"/>
      <c r="B370" s="211"/>
      <c r="C370" s="211"/>
    </row>
    <row r="371" spans="1:3" ht="14.5" x14ac:dyDescent="0.35">
      <c r="A371" s="211"/>
      <c r="B371" s="211"/>
      <c r="C371" s="211"/>
    </row>
    <row r="372" spans="1:3" ht="14.5" x14ac:dyDescent="0.35">
      <c r="A372" s="211"/>
      <c r="B372" s="211"/>
      <c r="C372" s="211"/>
    </row>
    <row r="373" spans="1:3" ht="14.5" x14ac:dyDescent="0.35">
      <c r="A373" s="211"/>
      <c r="B373" s="211"/>
      <c r="C373" s="211"/>
    </row>
    <row r="374" spans="1:3" ht="14.5" x14ac:dyDescent="0.35">
      <c r="A374" s="211"/>
      <c r="B374" s="211"/>
      <c r="C374" s="211"/>
    </row>
    <row r="375" spans="1:3" ht="14.5" x14ac:dyDescent="0.35">
      <c r="A375" s="211"/>
      <c r="B375" s="211"/>
      <c r="C375" s="211"/>
    </row>
    <row r="376" spans="1:3" ht="14.5" x14ac:dyDescent="0.35">
      <c r="A376" s="211"/>
      <c r="B376" s="211"/>
      <c r="C376" s="211"/>
    </row>
    <row r="377" spans="1:3" ht="14.5" x14ac:dyDescent="0.35">
      <c r="A377" s="211"/>
      <c r="B377" s="211"/>
      <c r="C377" s="211"/>
    </row>
    <row r="378" spans="1:3" ht="14.5" x14ac:dyDescent="0.35">
      <c r="A378" s="211"/>
      <c r="B378" s="211"/>
      <c r="C378" s="211"/>
    </row>
    <row r="379" spans="1:3" ht="14.5" x14ac:dyDescent="0.35">
      <c r="A379" s="211"/>
      <c r="B379" s="211"/>
      <c r="C379" s="211"/>
    </row>
    <row r="380" spans="1:3" ht="14.5" x14ac:dyDescent="0.35">
      <c r="A380" s="211"/>
      <c r="B380" s="211"/>
      <c r="C380" s="211"/>
    </row>
    <row r="381" spans="1:3" ht="14.5" x14ac:dyDescent="0.35">
      <c r="A381" s="211"/>
      <c r="B381" s="211"/>
      <c r="C381" s="211"/>
    </row>
    <row r="382" spans="1:3" ht="14.5" x14ac:dyDescent="0.35">
      <c r="A382" s="211"/>
      <c r="B382" s="211"/>
      <c r="C382" s="211"/>
    </row>
    <row r="383" spans="1:3" ht="14.5" x14ac:dyDescent="0.35">
      <c r="A383" s="211"/>
      <c r="B383" s="211"/>
      <c r="C383" s="211"/>
    </row>
    <row r="384" spans="1:3" ht="14.5" x14ac:dyDescent="0.35">
      <c r="A384" s="211"/>
      <c r="B384" s="211"/>
      <c r="C384" s="211"/>
    </row>
    <row r="385" spans="1:3" ht="14.5" x14ac:dyDescent="0.35">
      <c r="A385" s="211"/>
      <c r="B385" s="211"/>
      <c r="C385" s="211"/>
    </row>
    <row r="386" spans="1:3" ht="14.5" x14ac:dyDescent="0.35">
      <c r="A386" s="211"/>
      <c r="B386" s="211"/>
      <c r="C386" s="211"/>
    </row>
    <row r="387" spans="1:3" ht="14.5" x14ac:dyDescent="0.35">
      <c r="A387" s="211"/>
      <c r="B387" s="211"/>
      <c r="C387" s="211"/>
    </row>
    <row r="388" spans="1:3" ht="14.5" x14ac:dyDescent="0.35">
      <c r="A388" s="211"/>
      <c r="B388" s="211"/>
      <c r="C388" s="211"/>
    </row>
    <row r="389" spans="1:3" ht="14.5" x14ac:dyDescent="0.35">
      <c r="A389" s="211"/>
      <c r="B389" s="211"/>
      <c r="C389" s="211"/>
    </row>
    <row r="390" spans="1:3" ht="14.5" x14ac:dyDescent="0.35">
      <c r="A390" s="211"/>
      <c r="B390" s="211"/>
      <c r="C390" s="211"/>
    </row>
    <row r="391" spans="1:3" ht="14.5" x14ac:dyDescent="0.35">
      <c r="A391" s="211"/>
      <c r="B391" s="211"/>
      <c r="C391" s="211"/>
    </row>
    <row r="392" spans="1:3" ht="14.5" x14ac:dyDescent="0.35">
      <c r="A392" s="211"/>
      <c r="B392" s="211"/>
      <c r="C392" s="211"/>
    </row>
    <row r="393" spans="1:3" ht="14.5" x14ac:dyDescent="0.35">
      <c r="A393" s="211"/>
      <c r="B393" s="211"/>
      <c r="C393" s="211"/>
    </row>
    <row r="394" spans="1:3" ht="14.5" x14ac:dyDescent="0.35">
      <c r="A394" s="211"/>
      <c r="B394" s="211"/>
      <c r="C394" s="211"/>
    </row>
    <row r="395" spans="1:3" ht="14.5" x14ac:dyDescent="0.35">
      <c r="A395" s="211"/>
      <c r="B395" s="211"/>
      <c r="C395" s="211"/>
    </row>
    <row r="396" spans="1:3" ht="14.5" x14ac:dyDescent="0.35">
      <c r="A396" s="211"/>
      <c r="B396" s="211"/>
      <c r="C396" s="211"/>
    </row>
    <row r="397" spans="1:3" ht="14.5" x14ac:dyDescent="0.35">
      <c r="A397" s="211"/>
      <c r="B397" s="211"/>
      <c r="C397" s="211"/>
    </row>
    <row r="398" spans="1:3" ht="14.5" x14ac:dyDescent="0.35">
      <c r="A398" s="211"/>
      <c r="B398" s="211"/>
      <c r="C398" s="211"/>
    </row>
    <row r="399" spans="1:3" ht="14.5" x14ac:dyDescent="0.35">
      <c r="A399" s="211"/>
      <c r="B399" s="211"/>
      <c r="C399" s="211"/>
    </row>
    <row r="400" spans="1:3" ht="14.5" x14ac:dyDescent="0.35">
      <c r="A400" s="211"/>
      <c r="B400" s="211"/>
      <c r="C400" s="211"/>
    </row>
    <row r="401" spans="1:3" ht="14.5" x14ac:dyDescent="0.35">
      <c r="A401" s="211"/>
      <c r="B401" s="211"/>
      <c r="C401" s="211"/>
    </row>
    <row r="402" spans="1:3" ht="14.5" x14ac:dyDescent="0.35">
      <c r="A402" s="211"/>
      <c r="B402" s="211"/>
      <c r="C402" s="211"/>
    </row>
    <row r="403" spans="1:3" ht="14.5" x14ac:dyDescent="0.35">
      <c r="A403" s="211"/>
      <c r="B403" s="211"/>
      <c r="C403" s="211"/>
    </row>
    <row r="404" spans="1:3" ht="14.5" x14ac:dyDescent="0.35">
      <c r="A404" s="211"/>
      <c r="B404" s="211"/>
      <c r="C404" s="211"/>
    </row>
    <row r="405" spans="1:3" ht="14.5" x14ac:dyDescent="0.35">
      <c r="A405" s="211"/>
      <c r="B405" s="211"/>
      <c r="C405" s="211"/>
    </row>
    <row r="406" spans="1:3" ht="14.5" x14ac:dyDescent="0.35">
      <c r="A406" s="211"/>
      <c r="B406" s="211"/>
      <c r="C406" s="211"/>
    </row>
    <row r="407" spans="1:3" ht="14.5" x14ac:dyDescent="0.35">
      <c r="A407" s="211"/>
      <c r="B407" s="211"/>
      <c r="C407" s="211"/>
    </row>
    <row r="408" spans="1:3" ht="14.5" x14ac:dyDescent="0.35">
      <c r="A408" s="211"/>
      <c r="B408" s="211"/>
      <c r="C408" s="211"/>
    </row>
    <row r="409" spans="1:3" ht="14.5" x14ac:dyDescent="0.35">
      <c r="A409" s="211"/>
      <c r="B409" s="211"/>
      <c r="C409" s="211"/>
    </row>
    <row r="410" spans="1:3" ht="14.5" x14ac:dyDescent="0.35">
      <c r="A410" s="211"/>
      <c r="B410" s="211"/>
      <c r="C410" s="211"/>
    </row>
    <row r="411" spans="1:3" ht="14.5" x14ac:dyDescent="0.35">
      <c r="A411" s="211"/>
      <c r="B411" s="211"/>
      <c r="C411" s="211"/>
    </row>
    <row r="412" spans="1:3" ht="14.5" x14ac:dyDescent="0.35">
      <c r="A412" s="211"/>
      <c r="B412" s="211"/>
      <c r="C412" s="211"/>
    </row>
    <row r="413" spans="1:3" ht="14.5" x14ac:dyDescent="0.35">
      <c r="A413" s="211"/>
      <c r="B413" s="211"/>
      <c r="C413" s="211"/>
    </row>
    <row r="414" spans="1:3" ht="14.5" x14ac:dyDescent="0.35">
      <c r="A414" s="211"/>
      <c r="B414" s="211"/>
      <c r="C414" s="211"/>
    </row>
    <row r="415" spans="1:3" ht="14.5" x14ac:dyDescent="0.35">
      <c r="A415" s="211"/>
      <c r="B415" s="211"/>
      <c r="C415" s="211"/>
    </row>
    <row r="416" spans="1:3" ht="14.5" x14ac:dyDescent="0.35">
      <c r="A416" s="211"/>
      <c r="B416" s="211"/>
      <c r="C416" s="211"/>
    </row>
    <row r="417" spans="1:3" ht="14.5" x14ac:dyDescent="0.35">
      <c r="A417" s="211"/>
      <c r="B417" s="211"/>
      <c r="C417" s="211"/>
    </row>
    <row r="418" spans="1:3" ht="14.5" x14ac:dyDescent="0.35">
      <c r="A418" s="211"/>
      <c r="B418" s="211"/>
      <c r="C418" s="211"/>
    </row>
    <row r="419" spans="1:3" ht="14.5" x14ac:dyDescent="0.35">
      <c r="A419" s="211"/>
      <c r="B419" s="211"/>
      <c r="C419" s="211"/>
    </row>
    <row r="420" spans="1:3" ht="14.5" x14ac:dyDescent="0.35">
      <c r="A420" s="211"/>
      <c r="B420" s="211"/>
      <c r="C420" s="211"/>
    </row>
    <row r="421" spans="1:3" ht="14.5" x14ac:dyDescent="0.35">
      <c r="A421" s="211"/>
      <c r="B421" s="211"/>
      <c r="C421" s="211"/>
    </row>
    <row r="422" spans="1:3" ht="14.5" x14ac:dyDescent="0.35">
      <c r="A422" s="211"/>
      <c r="B422" s="211"/>
      <c r="C422" s="211"/>
    </row>
    <row r="423" spans="1:3" ht="14.5" x14ac:dyDescent="0.35">
      <c r="A423" s="211"/>
      <c r="B423" s="211"/>
      <c r="C423" s="211"/>
    </row>
    <row r="424" spans="1:3" ht="14.5" x14ac:dyDescent="0.35">
      <c r="A424" s="211"/>
      <c r="B424" s="211"/>
      <c r="C424" s="211"/>
    </row>
    <row r="425" spans="1:3" ht="14.5" x14ac:dyDescent="0.35">
      <c r="A425" s="211"/>
      <c r="B425" s="211"/>
      <c r="C425" s="211"/>
    </row>
    <row r="426" spans="1:3" ht="14.5" x14ac:dyDescent="0.35">
      <c r="A426" s="211"/>
      <c r="B426" s="211"/>
      <c r="C426" s="211"/>
    </row>
    <row r="427" spans="1:3" ht="14.5" x14ac:dyDescent="0.35">
      <c r="A427" s="211"/>
      <c r="B427" s="211"/>
      <c r="C427" s="211"/>
    </row>
    <row r="428" spans="1:3" ht="14.5" x14ac:dyDescent="0.35">
      <c r="A428" s="211"/>
      <c r="B428" s="211"/>
      <c r="C428" s="211"/>
    </row>
    <row r="429" spans="1:3" ht="14.5" x14ac:dyDescent="0.35">
      <c r="A429" s="211"/>
      <c r="B429" s="211"/>
      <c r="C429" s="211"/>
    </row>
    <row r="430" spans="1:3" ht="14.5" x14ac:dyDescent="0.35">
      <c r="A430" s="211"/>
      <c r="B430" s="211"/>
      <c r="C430" s="211"/>
    </row>
    <row r="431" spans="1:3" ht="14.5" x14ac:dyDescent="0.35">
      <c r="A431" s="211"/>
      <c r="B431" s="211"/>
      <c r="C431" s="211"/>
    </row>
    <row r="432" spans="1:3" ht="14.5" x14ac:dyDescent="0.35">
      <c r="A432" s="211"/>
      <c r="B432" s="211"/>
      <c r="C432" s="211"/>
    </row>
    <row r="433" spans="1:3" ht="14.5" x14ac:dyDescent="0.35">
      <c r="A433" s="211"/>
      <c r="B433" s="211"/>
      <c r="C433" s="211"/>
    </row>
    <row r="434" spans="1:3" ht="14.5" x14ac:dyDescent="0.35">
      <c r="A434" s="211"/>
      <c r="B434" s="211"/>
      <c r="C434" s="211"/>
    </row>
    <row r="435" spans="1:3" ht="14.5" x14ac:dyDescent="0.35">
      <c r="A435" s="211"/>
      <c r="B435" s="211"/>
      <c r="C435" s="211"/>
    </row>
    <row r="436" spans="1:3" ht="14.5" x14ac:dyDescent="0.35">
      <c r="A436" s="211"/>
      <c r="B436" s="211"/>
      <c r="C436" s="211"/>
    </row>
    <row r="437" spans="1:3" ht="14.5" x14ac:dyDescent="0.35">
      <c r="A437" s="211"/>
      <c r="B437" s="211"/>
      <c r="C437" s="211"/>
    </row>
    <row r="438" spans="1:3" ht="14.5" x14ac:dyDescent="0.35">
      <c r="A438" s="211"/>
      <c r="B438" s="211"/>
      <c r="C438" s="211"/>
    </row>
    <row r="439" spans="1:3" ht="14.5" x14ac:dyDescent="0.35">
      <c r="A439" s="211"/>
      <c r="B439" s="211"/>
      <c r="C439" s="211"/>
    </row>
    <row r="440" spans="1:3" ht="14.5" x14ac:dyDescent="0.35">
      <c r="A440" s="211"/>
      <c r="B440" s="211"/>
      <c r="C440" s="211"/>
    </row>
    <row r="441" spans="1:3" ht="14.5" x14ac:dyDescent="0.35">
      <c r="A441" s="211"/>
      <c r="B441" s="211"/>
      <c r="C441" s="211"/>
    </row>
    <row r="442" spans="1:3" ht="14.5" x14ac:dyDescent="0.35">
      <c r="A442" s="211"/>
      <c r="B442" s="211"/>
      <c r="C442" s="211"/>
    </row>
    <row r="443" spans="1:3" ht="14.5" x14ac:dyDescent="0.35">
      <c r="A443" s="211"/>
      <c r="B443" s="211"/>
      <c r="C443" s="211"/>
    </row>
    <row r="444" spans="1:3" ht="14.5" x14ac:dyDescent="0.35">
      <c r="A444" s="211"/>
      <c r="B444" s="211"/>
      <c r="C444" s="211"/>
    </row>
    <row r="445" spans="1:3" ht="14.5" x14ac:dyDescent="0.35">
      <c r="A445" s="211"/>
      <c r="B445" s="211"/>
      <c r="C445" s="211"/>
    </row>
    <row r="446" spans="1:3" ht="14.5" x14ac:dyDescent="0.35">
      <c r="A446" s="211"/>
      <c r="B446" s="211"/>
      <c r="C446" s="211"/>
    </row>
    <row r="447" spans="1:3" ht="14.5" x14ac:dyDescent="0.35">
      <c r="A447" s="211"/>
      <c r="B447" s="211"/>
      <c r="C447" s="211"/>
    </row>
    <row r="448" spans="1:3" ht="14.5" x14ac:dyDescent="0.35">
      <c r="A448" s="211"/>
      <c r="B448" s="211"/>
      <c r="C448" s="211"/>
    </row>
    <row r="449" spans="1:3" ht="14.5" x14ac:dyDescent="0.35">
      <c r="A449" s="211"/>
      <c r="B449" s="211"/>
      <c r="C449" s="211"/>
    </row>
    <row r="450" spans="1:3" ht="14.5" x14ac:dyDescent="0.35">
      <c r="A450" s="211"/>
      <c r="B450" s="211"/>
      <c r="C450" s="211"/>
    </row>
    <row r="451" spans="1:3" ht="14.5" x14ac:dyDescent="0.35">
      <c r="A451" s="211"/>
      <c r="B451" s="211"/>
      <c r="C451" s="211"/>
    </row>
    <row r="452" spans="1:3" ht="14.5" x14ac:dyDescent="0.35">
      <c r="A452" s="211"/>
      <c r="B452" s="211"/>
      <c r="C452" s="211"/>
    </row>
    <row r="453" spans="1:3" ht="14.5" x14ac:dyDescent="0.35">
      <c r="A453" s="211"/>
      <c r="B453" s="211"/>
      <c r="C453" s="211"/>
    </row>
    <row r="454" spans="1:3" ht="14.5" x14ac:dyDescent="0.35">
      <c r="A454" s="211"/>
      <c r="B454" s="211"/>
      <c r="C454" s="211"/>
    </row>
    <row r="455" spans="1:3" ht="14.5" x14ac:dyDescent="0.35">
      <c r="A455" s="211"/>
      <c r="B455" s="211"/>
      <c r="C455" s="211"/>
    </row>
    <row r="456" spans="1:3" ht="14.5" x14ac:dyDescent="0.35">
      <c r="A456" s="211"/>
      <c r="B456" s="211"/>
      <c r="C456" s="211"/>
    </row>
    <row r="457" spans="1:3" ht="14.5" x14ac:dyDescent="0.35">
      <c r="A457" s="211"/>
      <c r="B457" s="211"/>
      <c r="C457" s="211"/>
    </row>
    <row r="458" spans="1:3" ht="14.5" x14ac:dyDescent="0.35">
      <c r="A458" s="211"/>
      <c r="B458" s="211"/>
      <c r="C458" s="211"/>
    </row>
    <row r="459" spans="1:3" ht="14.5" x14ac:dyDescent="0.35">
      <c r="A459" s="211"/>
      <c r="B459" s="211"/>
      <c r="C459" s="211"/>
    </row>
    <row r="460" spans="1:3" ht="14.5" x14ac:dyDescent="0.35">
      <c r="A460" s="211"/>
      <c r="B460" s="211"/>
      <c r="C460" s="211"/>
    </row>
    <row r="461" spans="1:3" ht="14.5" x14ac:dyDescent="0.35">
      <c r="A461" s="211"/>
      <c r="B461" s="211"/>
      <c r="C461" s="211"/>
    </row>
    <row r="462" spans="1:3" ht="14.5" x14ac:dyDescent="0.35">
      <c r="A462" s="211"/>
      <c r="B462" s="211"/>
      <c r="C462" s="211"/>
    </row>
    <row r="463" spans="1:3" ht="14.5" x14ac:dyDescent="0.35">
      <c r="A463" s="211"/>
      <c r="B463" s="211"/>
      <c r="C463" s="211"/>
    </row>
    <row r="464" spans="1:3" ht="14.5" x14ac:dyDescent="0.35">
      <c r="A464" s="211"/>
      <c r="B464" s="211"/>
      <c r="C464" s="211"/>
    </row>
    <row r="465" spans="1:3" ht="14.5" x14ac:dyDescent="0.35">
      <c r="A465" s="211"/>
      <c r="B465" s="211"/>
      <c r="C465" s="211"/>
    </row>
    <row r="466" spans="1:3" ht="14.5" x14ac:dyDescent="0.35">
      <c r="A466" s="211"/>
      <c r="B466" s="211"/>
      <c r="C466" s="211"/>
    </row>
    <row r="467" spans="1:3" ht="14.5" x14ac:dyDescent="0.35">
      <c r="A467" s="211"/>
      <c r="B467" s="211"/>
      <c r="C467" s="211"/>
    </row>
    <row r="468" spans="1:3" ht="14.5" x14ac:dyDescent="0.35">
      <c r="A468" s="211"/>
      <c r="B468" s="211"/>
      <c r="C468" s="211"/>
    </row>
    <row r="469" spans="1:3" ht="14.5" x14ac:dyDescent="0.35">
      <c r="A469" s="211"/>
      <c r="B469" s="211"/>
      <c r="C469" s="211"/>
    </row>
    <row r="470" spans="1:3" ht="14.5" x14ac:dyDescent="0.35">
      <c r="A470" s="211"/>
      <c r="B470" s="211"/>
      <c r="C470" s="211"/>
    </row>
    <row r="471" spans="1:3" ht="14.5" x14ac:dyDescent="0.35">
      <c r="A471" s="211"/>
      <c r="B471" s="211"/>
      <c r="C471" s="211"/>
    </row>
    <row r="472" spans="1:3" ht="14.5" x14ac:dyDescent="0.35">
      <c r="A472" s="211"/>
      <c r="B472" s="211"/>
      <c r="C472" s="211"/>
    </row>
    <row r="473" spans="1:3" ht="14.5" x14ac:dyDescent="0.35">
      <c r="A473" s="211"/>
      <c r="B473" s="211"/>
      <c r="C473" s="211"/>
    </row>
    <row r="474" spans="1:3" ht="14.5" x14ac:dyDescent="0.35">
      <c r="A474" s="211"/>
      <c r="B474" s="211"/>
      <c r="C474" s="211"/>
    </row>
    <row r="475" spans="1:3" ht="14.5" x14ac:dyDescent="0.35">
      <c r="A475" s="211"/>
      <c r="B475" s="211"/>
      <c r="C475" s="211"/>
    </row>
    <row r="476" spans="1:3" ht="14.5" x14ac:dyDescent="0.35">
      <c r="A476" s="211"/>
      <c r="B476" s="211"/>
      <c r="C476" s="211"/>
    </row>
    <row r="477" spans="1:3" ht="14.5" x14ac:dyDescent="0.35">
      <c r="A477" s="211"/>
      <c r="B477" s="211"/>
      <c r="C477" s="211"/>
    </row>
    <row r="478" spans="1:3" ht="14.5" x14ac:dyDescent="0.35">
      <c r="A478" s="211"/>
      <c r="B478" s="211"/>
      <c r="C478" s="211"/>
    </row>
    <row r="479" spans="1:3" ht="14.5" x14ac:dyDescent="0.35">
      <c r="A479" s="211"/>
      <c r="B479" s="211"/>
      <c r="C479" s="211"/>
    </row>
    <row r="480" spans="1:3" ht="14.5" x14ac:dyDescent="0.35">
      <c r="A480" s="211"/>
      <c r="B480" s="211"/>
      <c r="C480" s="211"/>
    </row>
    <row r="481" spans="1:3" ht="14.5" x14ac:dyDescent="0.35">
      <c r="A481" s="211"/>
      <c r="B481" s="211"/>
      <c r="C481" s="211"/>
    </row>
    <row r="482" spans="1:3" ht="14.5" x14ac:dyDescent="0.35">
      <c r="A482" s="211"/>
      <c r="B482" s="211"/>
      <c r="C482" s="211"/>
    </row>
    <row r="483" spans="1:3" ht="14.5" x14ac:dyDescent="0.35">
      <c r="A483" s="211"/>
      <c r="B483" s="211"/>
      <c r="C483" s="211"/>
    </row>
    <row r="484" spans="1:3" ht="14.5" x14ac:dyDescent="0.35">
      <c r="A484" s="211"/>
      <c r="B484" s="211"/>
      <c r="C484" s="211"/>
    </row>
    <row r="485" spans="1:3" ht="14.5" x14ac:dyDescent="0.35">
      <c r="A485" s="211"/>
      <c r="B485" s="211"/>
      <c r="C485" s="211"/>
    </row>
    <row r="486" spans="1:3" ht="14.5" x14ac:dyDescent="0.35">
      <c r="A486" s="211"/>
      <c r="B486" s="211"/>
      <c r="C486" s="211"/>
    </row>
    <row r="487" spans="1:3" ht="14.5" x14ac:dyDescent="0.35">
      <c r="A487" s="211"/>
      <c r="B487" s="211"/>
      <c r="C487" s="211"/>
    </row>
    <row r="488" spans="1:3" ht="14.5" x14ac:dyDescent="0.35">
      <c r="A488" s="211"/>
      <c r="B488" s="211"/>
      <c r="C488" s="211"/>
    </row>
    <row r="489" spans="1:3" ht="14.5" x14ac:dyDescent="0.35">
      <c r="A489" s="211"/>
      <c r="B489" s="211"/>
      <c r="C489" s="211"/>
    </row>
    <row r="490" spans="1:3" ht="14.5" x14ac:dyDescent="0.35">
      <c r="A490" s="211"/>
      <c r="B490" s="211"/>
      <c r="C490" s="211"/>
    </row>
    <row r="491" spans="1:3" ht="14.5" x14ac:dyDescent="0.35">
      <c r="A491" s="211"/>
      <c r="B491" s="211"/>
      <c r="C491" s="211"/>
    </row>
    <row r="492" spans="1:3" ht="14.5" x14ac:dyDescent="0.35">
      <c r="A492" s="211"/>
      <c r="B492" s="211"/>
      <c r="C492" s="211"/>
    </row>
    <row r="493" spans="1:3" ht="14.5" x14ac:dyDescent="0.35">
      <c r="A493" s="211"/>
      <c r="B493" s="211"/>
      <c r="C493" s="211"/>
    </row>
    <row r="494" spans="1:3" ht="14.5" x14ac:dyDescent="0.35">
      <c r="A494" s="211"/>
      <c r="B494" s="211"/>
      <c r="C494" s="211"/>
    </row>
    <row r="495" spans="1:3" ht="14.5" x14ac:dyDescent="0.35">
      <c r="A495" s="211"/>
      <c r="B495" s="211"/>
      <c r="C495" s="211"/>
    </row>
    <row r="496" spans="1:3" ht="14.5" x14ac:dyDescent="0.35">
      <c r="A496" s="211"/>
      <c r="B496" s="211"/>
      <c r="C496" s="211"/>
    </row>
    <row r="497" spans="1:3" ht="14.5" x14ac:dyDescent="0.35">
      <c r="A497" s="211"/>
      <c r="B497" s="211"/>
      <c r="C497" s="211"/>
    </row>
    <row r="498" spans="1:3" ht="14.5" x14ac:dyDescent="0.35">
      <c r="A498" s="211"/>
      <c r="B498" s="211"/>
      <c r="C498" s="211"/>
    </row>
    <row r="499" spans="1:3" ht="14.5" x14ac:dyDescent="0.35">
      <c r="A499" s="211"/>
      <c r="B499" s="211"/>
      <c r="C499" s="211"/>
    </row>
    <row r="500" spans="1:3" ht="14.5" x14ac:dyDescent="0.35">
      <c r="A500" s="211"/>
      <c r="B500" s="211"/>
      <c r="C500" s="211"/>
    </row>
    <row r="501" spans="1:3" ht="14.5" x14ac:dyDescent="0.35">
      <c r="A501" s="211"/>
      <c r="B501" s="211"/>
      <c r="C501" s="211"/>
    </row>
    <row r="502" spans="1:3" ht="14.5" x14ac:dyDescent="0.35">
      <c r="A502" s="211"/>
      <c r="B502" s="211"/>
      <c r="C502" s="211"/>
    </row>
    <row r="503" spans="1:3" ht="14.5" x14ac:dyDescent="0.35">
      <c r="A503" s="211"/>
      <c r="B503" s="211"/>
      <c r="C503" s="211"/>
    </row>
    <row r="504" spans="1:3" ht="14.5" x14ac:dyDescent="0.35">
      <c r="A504" s="211"/>
      <c r="B504" s="211"/>
      <c r="C504" s="211"/>
    </row>
    <row r="505" spans="1:3" ht="14.5" x14ac:dyDescent="0.35">
      <c r="A505" s="211"/>
      <c r="B505" s="211"/>
      <c r="C505" s="211"/>
    </row>
    <row r="506" spans="1:3" ht="14.5" x14ac:dyDescent="0.35">
      <c r="A506" s="211"/>
      <c r="B506" s="211"/>
      <c r="C506" s="211"/>
    </row>
    <row r="507" spans="1:3" ht="14.5" x14ac:dyDescent="0.35">
      <c r="A507" s="211"/>
      <c r="B507" s="211"/>
      <c r="C507" s="211"/>
    </row>
    <row r="508" spans="1:3" ht="14.5" x14ac:dyDescent="0.35">
      <c r="A508" s="211"/>
      <c r="B508" s="211"/>
      <c r="C508" s="211"/>
    </row>
    <row r="509" spans="1:3" ht="14.5" x14ac:dyDescent="0.35">
      <c r="A509" s="211"/>
      <c r="B509" s="211"/>
      <c r="C509" s="211"/>
    </row>
    <row r="510" spans="1:3" ht="14.5" x14ac:dyDescent="0.35">
      <c r="A510" s="211"/>
      <c r="B510" s="211"/>
      <c r="C510" s="211"/>
    </row>
    <row r="511" spans="1:3" ht="14.5" x14ac:dyDescent="0.35">
      <c r="A511" s="211"/>
      <c r="B511" s="211"/>
      <c r="C511" s="211"/>
    </row>
    <row r="512" spans="1:3" ht="14.5" x14ac:dyDescent="0.35">
      <c r="A512" s="211"/>
      <c r="B512" s="211"/>
      <c r="C512" s="211"/>
    </row>
    <row r="513" spans="1:3" ht="14.5" x14ac:dyDescent="0.35">
      <c r="A513" s="211"/>
      <c r="B513" s="211"/>
      <c r="C513" s="211"/>
    </row>
    <row r="514" spans="1:3" ht="14.5" x14ac:dyDescent="0.35">
      <c r="A514" s="211"/>
      <c r="B514" s="211"/>
      <c r="C514" s="211"/>
    </row>
    <row r="515" spans="1:3" ht="14.5" x14ac:dyDescent="0.35">
      <c r="A515" s="211"/>
      <c r="B515" s="211"/>
      <c r="C515" s="211"/>
    </row>
    <row r="516" spans="1:3" ht="14.5" x14ac:dyDescent="0.35">
      <c r="A516" s="211"/>
      <c r="B516" s="211"/>
      <c r="C516" s="211"/>
    </row>
    <row r="517" spans="1:3" ht="14.5" x14ac:dyDescent="0.35">
      <c r="A517" s="211"/>
      <c r="B517" s="211"/>
      <c r="C517" s="211"/>
    </row>
    <row r="518" spans="1:3" ht="14.5" x14ac:dyDescent="0.35">
      <c r="A518" s="211"/>
      <c r="B518" s="211"/>
      <c r="C518" s="211"/>
    </row>
    <row r="519" spans="1:3" ht="14.5" x14ac:dyDescent="0.35">
      <c r="A519" s="211"/>
      <c r="B519" s="211"/>
      <c r="C519" s="211"/>
    </row>
    <row r="520" spans="1:3" ht="14.5" x14ac:dyDescent="0.35">
      <c r="A520" s="211"/>
      <c r="B520" s="211"/>
      <c r="C520" s="211"/>
    </row>
    <row r="521" spans="1:3" ht="14.5" x14ac:dyDescent="0.35">
      <c r="A521" s="211"/>
      <c r="B521" s="211"/>
      <c r="C521" s="211"/>
    </row>
    <row r="522" spans="1:3" ht="14.5" x14ac:dyDescent="0.35">
      <c r="A522" s="211"/>
      <c r="B522" s="211"/>
      <c r="C522" s="211"/>
    </row>
    <row r="523" spans="1:3" ht="14.5" x14ac:dyDescent="0.35">
      <c r="A523" s="211"/>
      <c r="B523" s="211"/>
      <c r="C523" s="211"/>
    </row>
    <row r="524" spans="1:3" ht="14.5" x14ac:dyDescent="0.35">
      <c r="A524" s="211"/>
      <c r="B524" s="211"/>
      <c r="C524" s="211"/>
    </row>
    <row r="525" spans="1:3" ht="14.5" x14ac:dyDescent="0.35">
      <c r="A525" s="211"/>
      <c r="B525" s="211"/>
      <c r="C525" s="211"/>
    </row>
    <row r="526" spans="1:3" ht="14.5" x14ac:dyDescent="0.35">
      <c r="A526" s="211"/>
      <c r="B526" s="211"/>
      <c r="C526" s="211"/>
    </row>
    <row r="527" spans="1:3" ht="14.5" x14ac:dyDescent="0.35">
      <c r="A527" s="211"/>
      <c r="B527" s="211"/>
      <c r="C527" s="211"/>
    </row>
    <row r="528" spans="1:3" ht="14.5" x14ac:dyDescent="0.35">
      <c r="A528" s="211"/>
      <c r="B528" s="211"/>
      <c r="C528" s="211"/>
    </row>
    <row r="529" spans="1:3" ht="14.5" x14ac:dyDescent="0.35">
      <c r="A529" s="211"/>
      <c r="B529" s="211"/>
      <c r="C529" s="211"/>
    </row>
    <row r="530" spans="1:3" ht="14.5" x14ac:dyDescent="0.35">
      <c r="A530" s="211"/>
      <c r="B530" s="211"/>
      <c r="C530" s="211"/>
    </row>
    <row r="531" spans="1:3" ht="14.5" x14ac:dyDescent="0.35">
      <c r="A531" s="211"/>
      <c r="B531" s="211"/>
      <c r="C531" s="211"/>
    </row>
    <row r="532" spans="1:3" ht="14.5" x14ac:dyDescent="0.35">
      <c r="A532" s="211"/>
      <c r="B532" s="211"/>
      <c r="C532" s="211"/>
    </row>
    <row r="533" spans="1:3" ht="14.5" x14ac:dyDescent="0.35">
      <c r="A533" s="211"/>
      <c r="B533" s="211"/>
      <c r="C533" s="211"/>
    </row>
    <row r="534" spans="1:3" ht="14.5" x14ac:dyDescent="0.35">
      <c r="A534" s="211"/>
      <c r="B534" s="211"/>
      <c r="C534" s="211"/>
    </row>
    <row r="535" spans="1:3" ht="14.5" x14ac:dyDescent="0.35">
      <c r="A535" s="211"/>
      <c r="B535" s="211"/>
      <c r="C535" s="211"/>
    </row>
    <row r="536" spans="1:3" ht="14.5" x14ac:dyDescent="0.35">
      <c r="A536" s="211"/>
      <c r="B536" s="211"/>
      <c r="C536" s="211"/>
    </row>
    <row r="537" spans="1:3" ht="14.5" x14ac:dyDescent="0.35">
      <c r="A537" s="211"/>
      <c r="B537" s="211"/>
      <c r="C537" s="211"/>
    </row>
    <row r="538" spans="1:3" ht="14.5" x14ac:dyDescent="0.35">
      <c r="A538" s="211"/>
      <c r="B538" s="211"/>
      <c r="C538" s="211"/>
    </row>
    <row r="539" spans="1:3" ht="14.5" x14ac:dyDescent="0.35">
      <c r="A539" s="211"/>
      <c r="B539" s="211"/>
      <c r="C539" s="211"/>
    </row>
    <row r="540" spans="1:3" ht="14.5" x14ac:dyDescent="0.35">
      <c r="A540" s="211"/>
      <c r="B540" s="211"/>
      <c r="C540" s="211"/>
    </row>
    <row r="541" spans="1:3" ht="14.5" x14ac:dyDescent="0.35">
      <c r="A541" s="211"/>
      <c r="B541" s="211"/>
      <c r="C541" s="211"/>
    </row>
    <row r="542" spans="1:3" ht="14.5" x14ac:dyDescent="0.35">
      <c r="A542" s="211"/>
      <c r="B542" s="211"/>
      <c r="C542" s="211"/>
    </row>
    <row r="543" spans="1:3" ht="14.5" x14ac:dyDescent="0.35">
      <c r="A543" s="211"/>
      <c r="B543" s="211"/>
      <c r="C543" s="211"/>
    </row>
    <row r="544" spans="1:3" ht="14.5" x14ac:dyDescent="0.35">
      <c r="A544" s="211"/>
      <c r="B544" s="211"/>
      <c r="C544" s="211"/>
    </row>
    <row r="545" spans="1:3" ht="14.5" x14ac:dyDescent="0.35">
      <c r="A545" s="211"/>
      <c r="B545" s="211"/>
      <c r="C545" s="211"/>
    </row>
    <row r="546" spans="1:3" ht="14.5" x14ac:dyDescent="0.35">
      <c r="A546" s="211"/>
      <c r="B546" s="211"/>
      <c r="C546" s="211"/>
    </row>
    <row r="547" spans="1:3" ht="14.5" x14ac:dyDescent="0.35">
      <c r="A547" s="211"/>
      <c r="B547" s="211"/>
      <c r="C547" s="211"/>
    </row>
    <row r="548" spans="1:3" ht="14.5" x14ac:dyDescent="0.35">
      <c r="A548" s="211"/>
      <c r="B548" s="211"/>
      <c r="C548" s="211"/>
    </row>
    <row r="549" spans="1:3" ht="14.5" x14ac:dyDescent="0.35">
      <c r="A549" s="211"/>
      <c r="B549" s="211"/>
      <c r="C549" s="211"/>
    </row>
    <row r="550" spans="1:3" ht="14.5" x14ac:dyDescent="0.35">
      <c r="A550" s="211"/>
      <c r="B550" s="211"/>
      <c r="C550" s="211"/>
    </row>
    <row r="551" spans="1:3" ht="14.5" x14ac:dyDescent="0.35">
      <c r="A551" s="211"/>
      <c r="B551" s="211"/>
      <c r="C551" s="211"/>
    </row>
    <row r="552" spans="1:3" ht="14.5" x14ac:dyDescent="0.35">
      <c r="A552" s="211"/>
      <c r="B552" s="211"/>
      <c r="C552" s="211"/>
    </row>
    <row r="553" spans="1:3" ht="14.5" x14ac:dyDescent="0.35">
      <c r="A553" s="211"/>
      <c r="B553" s="211"/>
      <c r="C553" s="211"/>
    </row>
    <row r="554" spans="1:3" ht="14.5" x14ac:dyDescent="0.35">
      <c r="A554" s="211"/>
      <c r="B554" s="211"/>
      <c r="C554" s="211"/>
    </row>
    <row r="555" spans="1:3" ht="14.5" x14ac:dyDescent="0.35">
      <c r="A555" s="211"/>
      <c r="B555" s="211"/>
      <c r="C555" s="211"/>
    </row>
    <row r="556" spans="1:3" ht="14.5" x14ac:dyDescent="0.35">
      <c r="A556" s="211"/>
      <c r="B556" s="211"/>
      <c r="C556" s="211"/>
    </row>
    <row r="557" spans="1:3" ht="14.5" x14ac:dyDescent="0.35">
      <c r="A557" s="211"/>
      <c r="B557" s="211"/>
      <c r="C557" s="211"/>
    </row>
    <row r="558" spans="1:3" ht="14.5" x14ac:dyDescent="0.35">
      <c r="A558" s="211"/>
      <c r="B558" s="211"/>
      <c r="C558" s="211"/>
    </row>
    <row r="559" spans="1:3" ht="14.5" x14ac:dyDescent="0.35">
      <c r="A559" s="211"/>
      <c r="B559" s="211"/>
      <c r="C559" s="211"/>
    </row>
    <row r="560" spans="1:3" ht="14.5" x14ac:dyDescent="0.35">
      <c r="A560" s="211"/>
      <c r="B560" s="211"/>
      <c r="C560" s="211"/>
    </row>
    <row r="561" spans="1:3" ht="14.5" x14ac:dyDescent="0.35">
      <c r="A561" s="211"/>
      <c r="B561" s="211"/>
      <c r="C561" s="211"/>
    </row>
    <row r="562" spans="1:3" ht="14.5" x14ac:dyDescent="0.35">
      <c r="A562" s="211"/>
      <c r="B562" s="211"/>
      <c r="C562" s="211"/>
    </row>
    <row r="563" spans="1:3" ht="14.5" x14ac:dyDescent="0.35">
      <c r="A563" s="211"/>
      <c r="B563" s="211"/>
      <c r="C563" s="211"/>
    </row>
    <row r="564" spans="1:3" ht="14.5" x14ac:dyDescent="0.35">
      <c r="A564" s="211"/>
      <c r="B564" s="211"/>
      <c r="C564" s="211"/>
    </row>
    <row r="565" spans="1:3" ht="14.5" x14ac:dyDescent="0.35">
      <c r="A565" s="211"/>
      <c r="B565" s="211"/>
      <c r="C565" s="211"/>
    </row>
    <row r="566" spans="1:3" ht="14.5" x14ac:dyDescent="0.35">
      <c r="A566" s="211"/>
      <c r="B566" s="211"/>
      <c r="C566" s="211"/>
    </row>
    <row r="567" spans="1:3" ht="14.5" x14ac:dyDescent="0.35">
      <c r="A567" s="211"/>
      <c r="B567" s="211"/>
      <c r="C567" s="211"/>
    </row>
    <row r="568" spans="1:3" ht="14.5" x14ac:dyDescent="0.35">
      <c r="A568" s="211"/>
      <c r="B568" s="211"/>
      <c r="C568" s="211"/>
    </row>
    <row r="569" spans="1:3" ht="14.5" x14ac:dyDescent="0.35">
      <c r="A569" s="211"/>
      <c r="B569" s="211"/>
      <c r="C569" s="211"/>
    </row>
    <row r="570" spans="1:3" ht="14.5" x14ac:dyDescent="0.35">
      <c r="A570" s="211"/>
      <c r="B570" s="211"/>
      <c r="C570" s="211"/>
    </row>
    <row r="571" spans="1:3" ht="14.5" x14ac:dyDescent="0.35">
      <c r="A571" s="211"/>
      <c r="B571" s="211"/>
      <c r="C571" s="211"/>
    </row>
    <row r="572" spans="1:3" ht="14.5" x14ac:dyDescent="0.35">
      <c r="A572" s="211"/>
      <c r="B572" s="211"/>
      <c r="C572" s="211"/>
    </row>
    <row r="573" spans="1:3" ht="14.5" x14ac:dyDescent="0.35">
      <c r="A573" s="211"/>
      <c r="B573" s="211"/>
      <c r="C573" s="211"/>
    </row>
    <row r="574" spans="1:3" ht="14.5" x14ac:dyDescent="0.35">
      <c r="A574" s="211"/>
      <c r="B574" s="211"/>
      <c r="C574" s="211"/>
    </row>
    <row r="575" spans="1:3" ht="14.5" x14ac:dyDescent="0.35">
      <c r="A575" s="211"/>
      <c r="B575" s="211"/>
      <c r="C575" s="211"/>
    </row>
    <row r="576" spans="1:3" ht="14.5" x14ac:dyDescent="0.35">
      <c r="A576" s="211"/>
      <c r="B576" s="211"/>
      <c r="C576" s="211"/>
    </row>
    <row r="577" spans="1:3" ht="14.5" x14ac:dyDescent="0.35">
      <c r="A577" s="211"/>
      <c r="B577" s="211"/>
      <c r="C577" s="211"/>
    </row>
    <row r="578" spans="1:3" ht="14.5" x14ac:dyDescent="0.35">
      <c r="A578" s="211"/>
      <c r="B578" s="211"/>
      <c r="C578" s="211"/>
    </row>
    <row r="579" spans="1:3" ht="14.5" x14ac:dyDescent="0.35">
      <c r="A579" s="211"/>
      <c r="B579" s="211"/>
      <c r="C579" s="211"/>
    </row>
    <row r="580" spans="1:3" ht="14.5" x14ac:dyDescent="0.35">
      <c r="A580" s="211"/>
      <c r="B580" s="211"/>
      <c r="C580" s="211"/>
    </row>
    <row r="581" spans="1:3" ht="14.5" x14ac:dyDescent="0.35">
      <c r="A581" s="211"/>
      <c r="B581" s="211"/>
      <c r="C581" s="211"/>
    </row>
    <row r="582" spans="1:3" ht="14.5" x14ac:dyDescent="0.35">
      <c r="A582" s="211"/>
      <c r="B582" s="211"/>
      <c r="C582" s="211"/>
    </row>
    <row r="583" spans="1:3" ht="14.5" x14ac:dyDescent="0.35">
      <c r="A583" s="211"/>
      <c r="B583" s="211"/>
      <c r="C583" s="211"/>
    </row>
    <row r="584" spans="1:3" ht="14.5" x14ac:dyDescent="0.35">
      <c r="A584" s="211"/>
      <c r="B584" s="211"/>
      <c r="C584" s="211"/>
    </row>
    <row r="585" spans="1:3" ht="14.5" x14ac:dyDescent="0.35">
      <c r="A585" s="211"/>
      <c r="B585" s="211"/>
      <c r="C585" s="211"/>
    </row>
    <row r="586" spans="1:3" ht="14.5" x14ac:dyDescent="0.35">
      <c r="A586" s="211"/>
      <c r="B586" s="211"/>
      <c r="C586" s="211"/>
    </row>
    <row r="587" spans="1:3" ht="14.5" x14ac:dyDescent="0.35">
      <c r="A587" s="211"/>
      <c r="B587" s="211"/>
      <c r="C587" s="211"/>
    </row>
    <row r="588" spans="1:3" ht="14.5" x14ac:dyDescent="0.35">
      <c r="A588" s="211"/>
      <c r="B588" s="211"/>
      <c r="C588" s="211"/>
    </row>
    <row r="589" spans="1:3" ht="14.5" x14ac:dyDescent="0.35">
      <c r="A589" s="211"/>
      <c r="B589" s="211"/>
      <c r="C589" s="211"/>
    </row>
    <row r="590" spans="1:3" ht="14.5" x14ac:dyDescent="0.35">
      <c r="A590" s="211"/>
      <c r="B590" s="211"/>
      <c r="C590" s="211"/>
    </row>
    <row r="591" spans="1:3" ht="14.5" x14ac:dyDescent="0.35">
      <c r="A591" s="211"/>
      <c r="B591" s="211"/>
      <c r="C591" s="211"/>
    </row>
    <row r="592" spans="1:3" ht="14.5" x14ac:dyDescent="0.35">
      <c r="A592" s="211"/>
      <c r="B592" s="211"/>
      <c r="C592" s="211"/>
    </row>
    <row r="593" spans="1:3" ht="14.5" x14ac:dyDescent="0.35">
      <c r="A593" s="211"/>
      <c r="B593" s="211"/>
      <c r="C593" s="211"/>
    </row>
    <row r="594" spans="1:3" ht="14.5" x14ac:dyDescent="0.35">
      <c r="A594" s="211"/>
      <c r="B594" s="211"/>
      <c r="C594" s="211"/>
    </row>
    <row r="595" spans="1:3" ht="14.5" x14ac:dyDescent="0.35">
      <c r="A595" s="211"/>
      <c r="B595" s="211"/>
      <c r="C595" s="211"/>
    </row>
    <row r="596" spans="1:3" ht="14.5" x14ac:dyDescent="0.35">
      <c r="A596" s="211"/>
      <c r="B596" s="211"/>
      <c r="C596" s="211"/>
    </row>
    <row r="597" spans="1:3" ht="14.5" x14ac:dyDescent="0.35">
      <c r="A597" s="211"/>
      <c r="B597" s="211"/>
      <c r="C597" s="211"/>
    </row>
    <row r="598" spans="1:3" ht="14.5" x14ac:dyDescent="0.35">
      <c r="A598" s="211"/>
      <c r="B598" s="211"/>
      <c r="C598" s="211"/>
    </row>
    <row r="599" spans="1:3" ht="14.5" x14ac:dyDescent="0.35">
      <c r="A599" s="211"/>
      <c r="B599" s="211"/>
      <c r="C599" s="211"/>
    </row>
    <row r="600" spans="1:3" ht="14.5" x14ac:dyDescent="0.35">
      <c r="A600" s="211"/>
      <c r="B600" s="211"/>
      <c r="C600" s="211"/>
    </row>
    <row r="601" spans="1:3" ht="14.5" x14ac:dyDescent="0.35">
      <c r="A601" s="211"/>
      <c r="B601" s="211"/>
      <c r="C601" s="211"/>
    </row>
    <row r="602" spans="1:3" ht="14.5" x14ac:dyDescent="0.35">
      <c r="A602" s="211"/>
      <c r="B602" s="211"/>
      <c r="C602" s="211"/>
    </row>
    <row r="603" spans="1:3" ht="14.5" x14ac:dyDescent="0.35">
      <c r="A603" s="211"/>
      <c r="B603" s="211"/>
      <c r="C603" s="211"/>
    </row>
    <row r="604" spans="1:3" ht="14.5" x14ac:dyDescent="0.35">
      <c r="A604" s="211"/>
      <c r="B604" s="211"/>
      <c r="C604" s="211"/>
    </row>
    <row r="605" spans="1:3" ht="14.5" x14ac:dyDescent="0.35">
      <c r="A605" s="211"/>
      <c r="B605" s="211"/>
      <c r="C605" s="211"/>
    </row>
    <row r="606" spans="1:3" ht="14.5" x14ac:dyDescent="0.35">
      <c r="A606" s="211"/>
      <c r="B606" s="211"/>
      <c r="C606" s="211"/>
    </row>
    <row r="607" spans="1:3" ht="14.5" x14ac:dyDescent="0.35">
      <c r="A607" s="211"/>
      <c r="B607" s="211"/>
      <c r="C607" s="211"/>
    </row>
    <row r="608" spans="1:3" ht="14.5" x14ac:dyDescent="0.35">
      <c r="A608" s="211"/>
      <c r="B608" s="211"/>
      <c r="C608" s="211"/>
    </row>
    <row r="609" spans="1:3" ht="14.5" x14ac:dyDescent="0.35">
      <c r="A609" s="211"/>
      <c r="B609" s="211"/>
      <c r="C609" s="211"/>
    </row>
    <row r="610" spans="1:3" ht="14.5" x14ac:dyDescent="0.35">
      <c r="A610" s="211"/>
      <c r="B610" s="211"/>
      <c r="C610" s="211"/>
    </row>
    <row r="611" spans="1:3" ht="14.5" x14ac:dyDescent="0.35">
      <c r="A611" s="211"/>
      <c r="B611" s="211"/>
      <c r="C611" s="211"/>
    </row>
    <row r="612" spans="1:3" ht="14.5" x14ac:dyDescent="0.35">
      <c r="A612" s="211"/>
      <c r="B612" s="211"/>
      <c r="C612" s="211"/>
    </row>
    <row r="613" spans="1:3" ht="14.5" x14ac:dyDescent="0.35">
      <c r="A613" s="211"/>
      <c r="B613" s="211"/>
      <c r="C613" s="211"/>
    </row>
    <row r="614" spans="1:3" ht="14.5" x14ac:dyDescent="0.35">
      <c r="A614" s="211"/>
      <c r="B614" s="211"/>
      <c r="C614" s="211"/>
    </row>
    <row r="615" spans="1:3" ht="14.5" x14ac:dyDescent="0.35">
      <c r="A615" s="211"/>
      <c r="B615" s="211"/>
      <c r="C615" s="211"/>
    </row>
    <row r="616" spans="1:3" ht="14.5" x14ac:dyDescent="0.35">
      <c r="A616" s="211"/>
      <c r="B616" s="211"/>
      <c r="C616" s="211"/>
    </row>
    <row r="617" spans="1:3" ht="14.5" x14ac:dyDescent="0.35">
      <c r="A617" s="211"/>
      <c r="B617" s="211"/>
      <c r="C617" s="211"/>
    </row>
    <row r="618" spans="1:3" ht="14.5" x14ac:dyDescent="0.35">
      <c r="A618" s="211"/>
      <c r="B618" s="211"/>
      <c r="C618" s="211"/>
    </row>
    <row r="619" spans="1:3" ht="14.5" x14ac:dyDescent="0.35">
      <c r="A619" s="211"/>
      <c r="B619" s="211"/>
      <c r="C619" s="211"/>
    </row>
    <row r="620" spans="1:3" ht="14.5" x14ac:dyDescent="0.35">
      <c r="A620" s="211"/>
      <c r="B620" s="211"/>
      <c r="C620" s="211"/>
    </row>
    <row r="621" spans="1:3" ht="14.5" x14ac:dyDescent="0.35">
      <c r="A621" s="211"/>
      <c r="B621" s="211"/>
      <c r="C621" s="211"/>
    </row>
    <row r="622" spans="1:3" ht="14.5" x14ac:dyDescent="0.35">
      <c r="A622" s="211"/>
      <c r="B622" s="211"/>
      <c r="C622" s="211"/>
    </row>
    <row r="623" spans="1:3" ht="14.5" x14ac:dyDescent="0.35">
      <c r="A623" s="211"/>
      <c r="B623" s="211"/>
      <c r="C623" s="211"/>
    </row>
    <row r="624" spans="1:3" ht="14.5" x14ac:dyDescent="0.35">
      <c r="A624" s="211"/>
      <c r="B624" s="211"/>
      <c r="C624" s="211"/>
    </row>
    <row r="625" spans="1:3" ht="14.5" x14ac:dyDescent="0.35">
      <c r="A625" s="211"/>
      <c r="B625" s="211"/>
      <c r="C625" s="211"/>
    </row>
    <row r="626" spans="1:3" ht="14.5" x14ac:dyDescent="0.35">
      <c r="A626" s="211"/>
      <c r="B626" s="211"/>
      <c r="C626" s="211"/>
    </row>
    <row r="627" spans="1:3" ht="14.5" x14ac:dyDescent="0.35">
      <c r="A627" s="211"/>
      <c r="B627" s="211"/>
      <c r="C627" s="211"/>
    </row>
    <row r="628" spans="1:3" ht="14.5" x14ac:dyDescent="0.35">
      <c r="A628" s="211"/>
      <c r="B628" s="211"/>
      <c r="C628" s="211"/>
    </row>
    <row r="629" spans="1:3" ht="14.5" x14ac:dyDescent="0.35">
      <c r="A629" s="211"/>
      <c r="B629" s="211"/>
      <c r="C629" s="211"/>
    </row>
    <row r="630" spans="1:3" ht="14.5" x14ac:dyDescent="0.35">
      <c r="A630" s="211"/>
      <c r="B630" s="211"/>
      <c r="C630" s="211"/>
    </row>
    <row r="631" spans="1:3" ht="14.5" x14ac:dyDescent="0.35">
      <c r="A631" s="211"/>
      <c r="B631" s="211"/>
      <c r="C631" s="211"/>
    </row>
    <row r="632" spans="1:3" ht="14.5" x14ac:dyDescent="0.35">
      <c r="A632" s="211"/>
      <c r="B632" s="211"/>
      <c r="C632" s="211"/>
    </row>
    <row r="633" spans="1:3" ht="14.5" x14ac:dyDescent="0.35">
      <c r="A633" s="211"/>
      <c r="B633" s="211"/>
      <c r="C633" s="211"/>
    </row>
    <row r="634" spans="1:3" ht="14.5" x14ac:dyDescent="0.35">
      <c r="A634" s="211"/>
      <c r="B634" s="211"/>
      <c r="C634" s="211"/>
    </row>
    <row r="635" spans="1:3" ht="14.5" x14ac:dyDescent="0.35">
      <c r="A635" s="211"/>
      <c r="B635" s="211"/>
      <c r="C635" s="211"/>
    </row>
    <row r="636" spans="1:3" ht="14.5" x14ac:dyDescent="0.35">
      <c r="A636" s="211"/>
      <c r="B636" s="211"/>
      <c r="C636" s="211"/>
    </row>
    <row r="637" spans="1:3" ht="14.5" x14ac:dyDescent="0.35">
      <c r="A637" s="211"/>
      <c r="B637" s="211"/>
      <c r="C637" s="211"/>
    </row>
    <row r="638" spans="1:3" ht="14.5" x14ac:dyDescent="0.35">
      <c r="A638" s="211"/>
      <c r="B638" s="211"/>
      <c r="C638" s="211"/>
    </row>
    <row r="639" spans="1:3" ht="14.5" x14ac:dyDescent="0.35">
      <c r="A639" s="211"/>
      <c r="B639" s="211"/>
      <c r="C639" s="211"/>
    </row>
    <row r="640" spans="1:3" ht="14.5" x14ac:dyDescent="0.35">
      <c r="A640" s="211"/>
      <c r="B640" s="211"/>
      <c r="C640" s="211"/>
    </row>
    <row r="641" spans="1:3" ht="14.5" x14ac:dyDescent="0.35">
      <c r="A641" s="211"/>
      <c r="B641" s="211"/>
      <c r="C641" s="211"/>
    </row>
    <row r="642" spans="1:3" ht="14.5" x14ac:dyDescent="0.35">
      <c r="A642" s="211"/>
      <c r="B642" s="211"/>
      <c r="C642" s="211"/>
    </row>
    <row r="643" spans="1:3" ht="14.5" x14ac:dyDescent="0.35">
      <c r="A643" s="211"/>
      <c r="B643" s="211"/>
      <c r="C643" s="211"/>
    </row>
    <row r="644" spans="1:3" ht="14.5" x14ac:dyDescent="0.35">
      <c r="A644" s="211"/>
      <c r="B644" s="211"/>
      <c r="C644" s="211"/>
    </row>
    <row r="645" spans="1:3" ht="14.5" x14ac:dyDescent="0.35">
      <c r="A645" s="211"/>
      <c r="B645" s="211"/>
      <c r="C645" s="211"/>
    </row>
    <row r="646" spans="1:3" ht="14.5" x14ac:dyDescent="0.35">
      <c r="A646" s="211"/>
      <c r="B646" s="211"/>
      <c r="C646" s="211"/>
    </row>
    <row r="647" spans="1:3" ht="14.5" x14ac:dyDescent="0.35">
      <c r="A647" s="211"/>
      <c r="B647" s="211"/>
      <c r="C647" s="211"/>
    </row>
    <row r="648" spans="1:3" ht="14.5" x14ac:dyDescent="0.35">
      <c r="A648" s="211"/>
      <c r="B648" s="211"/>
      <c r="C648" s="211"/>
    </row>
    <row r="649" spans="1:3" ht="14.5" x14ac:dyDescent="0.35">
      <c r="A649" s="211"/>
      <c r="B649" s="211"/>
      <c r="C649" s="211"/>
    </row>
    <row r="650" spans="1:3" ht="14.5" x14ac:dyDescent="0.35">
      <c r="A650" s="211"/>
      <c r="B650" s="211"/>
      <c r="C650" s="211"/>
    </row>
    <row r="651" spans="1:3" ht="14.5" x14ac:dyDescent="0.35">
      <c r="A651" s="211"/>
      <c r="B651" s="211"/>
      <c r="C651" s="211"/>
    </row>
    <row r="652" spans="1:3" ht="14.5" x14ac:dyDescent="0.35">
      <c r="A652" s="211"/>
      <c r="B652" s="211"/>
      <c r="C652" s="211"/>
    </row>
    <row r="653" spans="1:3" ht="14.5" x14ac:dyDescent="0.35">
      <c r="A653" s="211"/>
      <c r="B653" s="211"/>
      <c r="C653" s="211"/>
    </row>
    <row r="654" spans="1:3" ht="14.5" x14ac:dyDescent="0.35">
      <c r="A654" s="211"/>
      <c r="B654" s="211"/>
      <c r="C654" s="211"/>
    </row>
    <row r="655" spans="1:3" ht="14.5" x14ac:dyDescent="0.35">
      <c r="A655" s="211"/>
      <c r="B655" s="211"/>
      <c r="C655" s="211"/>
    </row>
    <row r="656" spans="1:3" ht="14.5" x14ac:dyDescent="0.35">
      <c r="A656" s="211"/>
      <c r="B656" s="211"/>
      <c r="C656" s="211"/>
    </row>
    <row r="657" spans="1:3" ht="14.5" x14ac:dyDescent="0.35">
      <c r="A657" s="211"/>
      <c r="B657" s="211"/>
      <c r="C657" s="211"/>
    </row>
    <row r="658" spans="1:3" ht="14.5" x14ac:dyDescent="0.35">
      <c r="A658" s="211"/>
      <c r="B658" s="211"/>
      <c r="C658" s="211"/>
    </row>
    <row r="659" spans="1:3" ht="14.5" x14ac:dyDescent="0.35">
      <c r="A659" s="211"/>
      <c r="B659" s="211"/>
      <c r="C659" s="211"/>
    </row>
    <row r="660" spans="1:3" ht="14.5" x14ac:dyDescent="0.35">
      <c r="A660" s="211"/>
      <c r="B660" s="211"/>
      <c r="C660" s="211"/>
    </row>
    <row r="661" spans="1:3" ht="14.5" x14ac:dyDescent="0.35">
      <c r="A661" s="211"/>
      <c r="B661" s="211"/>
      <c r="C661" s="211"/>
    </row>
    <row r="662" spans="1:3" ht="14.5" x14ac:dyDescent="0.35">
      <c r="A662" s="211"/>
      <c r="B662" s="211"/>
      <c r="C662" s="211"/>
    </row>
    <row r="663" spans="1:3" ht="14.5" x14ac:dyDescent="0.35">
      <c r="A663" s="211"/>
      <c r="B663" s="211"/>
      <c r="C663" s="211"/>
    </row>
    <row r="664" spans="1:3" ht="14.5" x14ac:dyDescent="0.35">
      <c r="A664" s="211"/>
      <c r="B664" s="211"/>
      <c r="C664" s="211"/>
    </row>
    <row r="665" spans="1:3" ht="14.5" x14ac:dyDescent="0.35">
      <c r="A665" s="211"/>
      <c r="B665" s="211"/>
      <c r="C665" s="211"/>
    </row>
    <row r="666" spans="1:3" ht="14.5" x14ac:dyDescent="0.35">
      <c r="A666" s="211"/>
      <c r="B666" s="211"/>
      <c r="C666" s="211"/>
    </row>
    <row r="667" spans="1:3" ht="14.5" x14ac:dyDescent="0.35">
      <c r="A667" s="211"/>
      <c r="B667" s="211"/>
      <c r="C667" s="211"/>
    </row>
    <row r="668" spans="1:3" ht="14.5" x14ac:dyDescent="0.35">
      <c r="A668" s="211"/>
      <c r="B668" s="211"/>
      <c r="C668" s="211"/>
    </row>
    <row r="669" spans="1:3" ht="14.5" x14ac:dyDescent="0.35">
      <c r="A669" s="211"/>
      <c r="B669" s="211"/>
      <c r="C669" s="211"/>
    </row>
    <row r="670" spans="1:3" ht="14.5" x14ac:dyDescent="0.35">
      <c r="A670" s="211"/>
      <c r="B670" s="211"/>
      <c r="C670" s="211"/>
    </row>
    <row r="671" spans="1:3" ht="14.5" x14ac:dyDescent="0.35">
      <c r="A671" s="211"/>
      <c r="B671" s="211"/>
      <c r="C671" s="211"/>
    </row>
    <row r="672" spans="1:3" ht="14.5" x14ac:dyDescent="0.35">
      <c r="A672" s="211"/>
      <c r="B672" s="211"/>
      <c r="C672" s="211"/>
    </row>
    <row r="673" spans="1:3" ht="14.5" x14ac:dyDescent="0.35">
      <c r="A673" s="211"/>
      <c r="B673" s="211"/>
      <c r="C673" s="211"/>
    </row>
    <row r="674" spans="1:3" ht="14.5" x14ac:dyDescent="0.35">
      <c r="A674" s="211"/>
      <c r="B674" s="211"/>
      <c r="C674" s="211"/>
    </row>
    <row r="675" spans="1:3" ht="14.5" x14ac:dyDescent="0.35">
      <c r="A675" s="211"/>
      <c r="B675" s="211"/>
      <c r="C675" s="211"/>
    </row>
    <row r="676" spans="1:3" ht="14.5" x14ac:dyDescent="0.35">
      <c r="A676" s="211"/>
      <c r="B676" s="211"/>
      <c r="C676" s="211"/>
    </row>
    <row r="677" spans="1:3" ht="14.5" x14ac:dyDescent="0.35">
      <c r="A677" s="211"/>
      <c r="B677" s="211"/>
      <c r="C677" s="211"/>
    </row>
    <row r="678" spans="1:3" ht="14.5" x14ac:dyDescent="0.35">
      <c r="A678" s="211"/>
      <c r="B678" s="211"/>
      <c r="C678" s="211"/>
    </row>
    <row r="679" spans="1:3" ht="14.5" x14ac:dyDescent="0.35">
      <c r="A679" s="211"/>
      <c r="B679" s="211"/>
      <c r="C679" s="211"/>
    </row>
    <row r="680" spans="1:3" ht="14.5" x14ac:dyDescent="0.35">
      <c r="A680" s="211"/>
      <c r="B680" s="211"/>
      <c r="C680" s="211"/>
    </row>
    <row r="681" spans="1:3" ht="14.5" x14ac:dyDescent="0.35">
      <c r="A681" s="211"/>
      <c r="B681" s="211"/>
      <c r="C681" s="211"/>
    </row>
    <row r="682" spans="1:3" ht="14.5" x14ac:dyDescent="0.35">
      <c r="A682" s="211"/>
      <c r="B682" s="211"/>
      <c r="C682" s="211"/>
    </row>
    <row r="683" spans="1:3" ht="14.5" x14ac:dyDescent="0.35">
      <c r="A683" s="211"/>
      <c r="B683" s="211"/>
      <c r="C683" s="211"/>
    </row>
    <row r="684" spans="1:3" ht="14.5" x14ac:dyDescent="0.35">
      <c r="A684" s="211"/>
      <c r="B684" s="211"/>
      <c r="C684" s="211"/>
    </row>
    <row r="685" spans="1:3" ht="14.5" x14ac:dyDescent="0.35">
      <c r="A685" s="211"/>
      <c r="B685" s="211"/>
      <c r="C685" s="211"/>
    </row>
    <row r="686" spans="1:3" ht="14.5" x14ac:dyDescent="0.35">
      <c r="A686" s="211"/>
      <c r="B686" s="211"/>
      <c r="C686" s="211"/>
    </row>
    <row r="687" spans="1:3" ht="14.5" x14ac:dyDescent="0.35">
      <c r="A687" s="211"/>
      <c r="B687" s="211"/>
      <c r="C687" s="211"/>
    </row>
    <row r="688" spans="1:3" ht="14.5" x14ac:dyDescent="0.35">
      <c r="A688" s="211"/>
      <c r="B688" s="211"/>
      <c r="C688" s="211"/>
    </row>
    <row r="689" spans="1:3" ht="14.5" x14ac:dyDescent="0.35">
      <c r="A689" s="211"/>
      <c r="B689" s="211"/>
      <c r="C689" s="211"/>
    </row>
    <row r="690" spans="1:3" ht="14.5" x14ac:dyDescent="0.35">
      <c r="A690" s="211"/>
      <c r="B690" s="211"/>
      <c r="C690" s="211"/>
    </row>
    <row r="691" spans="1:3" ht="14.5" x14ac:dyDescent="0.35">
      <c r="A691" s="211"/>
      <c r="B691" s="211"/>
      <c r="C691" s="211"/>
    </row>
    <row r="692" spans="1:3" ht="14.5" x14ac:dyDescent="0.35">
      <c r="A692" s="211"/>
      <c r="B692" s="211"/>
      <c r="C692" s="211"/>
    </row>
    <row r="693" spans="1:3" ht="14.5" x14ac:dyDescent="0.35">
      <c r="A693" s="211"/>
      <c r="B693" s="211"/>
      <c r="C693" s="211"/>
    </row>
    <row r="694" spans="1:3" ht="14.5" x14ac:dyDescent="0.35">
      <c r="A694" s="211"/>
      <c r="B694" s="211"/>
      <c r="C694" s="211"/>
    </row>
    <row r="695" spans="1:3" ht="14.5" x14ac:dyDescent="0.35">
      <c r="A695" s="211"/>
      <c r="B695" s="211"/>
      <c r="C695" s="211"/>
    </row>
    <row r="696" spans="1:3" ht="14.5" x14ac:dyDescent="0.35">
      <c r="A696" s="211"/>
      <c r="B696" s="211"/>
      <c r="C696" s="211"/>
    </row>
    <row r="697" spans="1:3" ht="14.5" x14ac:dyDescent="0.35">
      <c r="A697" s="211"/>
      <c r="B697" s="211"/>
      <c r="C697" s="211"/>
    </row>
    <row r="698" spans="1:3" ht="14.5" x14ac:dyDescent="0.35">
      <c r="A698" s="211"/>
      <c r="B698" s="211"/>
      <c r="C698" s="211"/>
    </row>
    <row r="699" spans="1:3" ht="14.5" x14ac:dyDescent="0.35">
      <c r="A699" s="211"/>
      <c r="B699" s="211"/>
      <c r="C699" s="211"/>
    </row>
    <row r="700" spans="1:3" ht="14.5" x14ac:dyDescent="0.35">
      <c r="A700" s="211"/>
      <c r="B700" s="211"/>
      <c r="C700" s="211"/>
    </row>
    <row r="701" spans="1:3" ht="14.5" x14ac:dyDescent="0.35">
      <c r="A701" s="211"/>
      <c r="B701" s="211"/>
      <c r="C701" s="211"/>
    </row>
    <row r="702" spans="1:3" ht="14.5" x14ac:dyDescent="0.35">
      <c r="A702" s="211"/>
      <c r="B702" s="211"/>
      <c r="C702" s="211"/>
    </row>
    <row r="703" spans="1:3" ht="14.5" x14ac:dyDescent="0.35">
      <c r="A703" s="211"/>
      <c r="B703" s="211"/>
      <c r="C703" s="211"/>
    </row>
    <row r="704" spans="1:3" ht="14.5" x14ac:dyDescent="0.35">
      <c r="A704" s="211"/>
      <c r="B704" s="211"/>
      <c r="C704" s="211"/>
    </row>
    <row r="705" spans="1:3" ht="14.5" x14ac:dyDescent="0.35">
      <c r="A705" s="211"/>
      <c r="B705" s="211"/>
      <c r="C705" s="211"/>
    </row>
    <row r="706" spans="1:3" ht="14.5" x14ac:dyDescent="0.35">
      <c r="A706" s="211"/>
      <c r="B706" s="211"/>
      <c r="C706" s="211"/>
    </row>
    <row r="707" spans="1:3" ht="14.5" x14ac:dyDescent="0.35">
      <c r="A707" s="211"/>
      <c r="B707" s="211"/>
      <c r="C707" s="211"/>
    </row>
    <row r="708" spans="1:3" ht="14.5" x14ac:dyDescent="0.35">
      <c r="A708" s="211"/>
      <c r="B708" s="211"/>
      <c r="C708" s="211"/>
    </row>
    <row r="709" spans="1:3" ht="14.5" x14ac:dyDescent="0.35">
      <c r="A709" s="211"/>
      <c r="B709" s="211"/>
      <c r="C709" s="211"/>
    </row>
    <row r="710" spans="1:3" ht="14.5" x14ac:dyDescent="0.35">
      <c r="A710" s="211"/>
      <c r="B710" s="211"/>
      <c r="C710" s="211"/>
    </row>
    <row r="711" spans="1:3" ht="14.5" x14ac:dyDescent="0.35">
      <c r="A711" s="211"/>
      <c r="B711" s="211"/>
      <c r="C711" s="211"/>
    </row>
    <row r="712" spans="1:3" ht="14.5" x14ac:dyDescent="0.35">
      <c r="A712" s="211"/>
      <c r="B712" s="211"/>
      <c r="C712" s="211"/>
    </row>
    <row r="713" spans="1:3" ht="14.5" x14ac:dyDescent="0.35">
      <c r="A713" s="211"/>
      <c r="B713" s="211"/>
      <c r="C713" s="211"/>
    </row>
    <row r="714" spans="1:3" ht="14.5" x14ac:dyDescent="0.35">
      <c r="A714" s="211"/>
      <c r="B714" s="211"/>
      <c r="C714" s="211"/>
    </row>
    <row r="715" spans="1:3" ht="14.5" x14ac:dyDescent="0.35">
      <c r="A715" s="211"/>
      <c r="B715" s="211"/>
      <c r="C715" s="211"/>
    </row>
    <row r="716" spans="1:3" ht="14.5" x14ac:dyDescent="0.35">
      <c r="A716" s="211"/>
      <c r="B716" s="211"/>
      <c r="C716" s="211"/>
    </row>
    <row r="717" spans="1:3" ht="14.5" x14ac:dyDescent="0.35">
      <c r="A717" s="211"/>
      <c r="B717" s="211"/>
      <c r="C717" s="211"/>
    </row>
    <row r="718" spans="1:3" ht="14.5" x14ac:dyDescent="0.35">
      <c r="A718" s="211"/>
      <c r="B718" s="211"/>
      <c r="C718" s="211"/>
    </row>
    <row r="719" spans="1:3" ht="14.5" x14ac:dyDescent="0.35">
      <c r="A719" s="211"/>
      <c r="B719" s="211"/>
      <c r="C719" s="211"/>
    </row>
    <row r="720" spans="1:3" ht="14.5" x14ac:dyDescent="0.35">
      <c r="A720" s="211"/>
      <c r="B720" s="211"/>
      <c r="C720" s="211"/>
    </row>
    <row r="721" spans="1:3" ht="14.5" x14ac:dyDescent="0.35">
      <c r="A721" s="211"/>
      <c r="B721" s="211"/>
      <c r="C721" s="211"/>
    </row>
    <row r="722" spans="1:3" ht="14.5" x14ac:dyDescent="0.35">
      <c r="A722" s="211"/>
      <c r="B722" s="211"/>
      <c r="C722" s="211"/>
    </row>
    <row r="723" spans="1:3" ht="14.5" x14ac:dyDescent="0.35">
      <c r="A723" s="211"/>
      <c r="B723" s="211"/>
      <c r="C723" s="211"/>
    </row>
    <row r="724" spans="1:3" ht="14.5" x14ac:dyDescent="0.35">
      <c r="A724" s="211"/>
      <c r="B724" s="211"/>
      <c r="C724" s="211"/>
    </row>
    <row r="725" spans="1:3" ht="14.5" x14ac:dyDescent="0.35">
      <c r="A725" s="211"/>
      <c r="B725" s="211"/>
      <c r="C725" s="211"/>
    </row>
    <row r="726" spans="1:3" ht="14.5" x14ac:dyDescent="0.35">
      <c r="A726" s="211"/>
      <c r="B726" s="211"/>
      <c r="C726" s="211"/>
    </row>
    <row r="727" spans="1:3" ht="14.5" x14ac:dyDescent="0.35">
      <c r="A727" s="211"/>
      <c r="B727" s="211"/>
      <c r="C727" s="211"/>
    </row>
    <row r="728" spans="1:3" ht="14.5" x14ac:dyDescent="0.35">
      <c r="A728" s="211"/>
      <c r="B728" s="211"/>
      <c r="C728" s="211"/>
    </row>
    <row r="729" spans="1:3" ht="14.5" x14ac:dyDescent="0.35">
      <c r="A729" s="211"/>
      <c r="B729" s="211"/>
      <c r="C729" s="211"/>
    </row>
    <row r="730" spans="1:3" ht="14.5" x14ac:dyDescent="0.35">
      <c r="A730" s="211"/>
      <c r="B730" s="211"/>
      <c r="C730" s="211"/>
    </row>
    <row r="731" spans="1:3" ht="14.5" x14ac:dyDescent="0.35">
      <c r="A731" s="211"/>
      <c r="B731" s="211"/>
      <c r="C731" s="211"/>
    </row>
    <row r="732" spans="1:3" ht="14.5" x14ac:dyDescent="0.35">
      <c r="A732" s="211"/>
      <c r="B732" s="211"/>
      <c r="C732" s="211"/>
    </row>
    <row r="733" spans="1:3" ht="14.5" x14ac:dyDescent="0.35">
      <c r="A733" s="211"/>
      <c r="B733" s="211"/>
      <c r="C733" s="211"/>
    </row>
    <row r="734" spans="1:3" ht="14.5" x14ac:dyDescent="0.35">
      <c r="A734" s="211"/>
      <c r="B734" s="211"/>
      <c r="C734" s="211"/>
    </row>
    <row r="735" spans="1:3" ht="14.5" x14ac:dyDescent="0.35">
      <c r="A735" s="211"/>
      <c r="B735" s="211"/>
      <c r="C735" s="211"/>
    </row>
    <row r="736" spans="1:3" ht="14.5" x14ac:dyDescent="0.35">
      <c r="A736" s="211"/>
      <c r="B736" s="211"/>
      <c r="C736" s="211"/>
    </row>
    <row r="737" spans="1:3" ht="14.5" x14ac:dyDescent="0.35">
      <c r="A737" s="211"/>
      <c r="B737" s="211"/>
      <c r="C737" s="211"/>
    </row>
    <row r="738" spans="1:3" ht="14.5" x14ac:dyDescent="0.35">
      <c r="A738" s="211"/>
      <c r="B738" s="211"/>
      <c r="C738" s="211"/>
    </row>
    <row r="739" spans="1:3" ht="14.5" x14ac:dyDescent="0.35">
      <c r="A739" s="211"/>
      <c r="B739" s="211"/>
      <c r="C739" s="211"/>
    </row>
    <row r="740" spans="1:3" ht="14.5" x14ac:dyDescent="0.35">
      <c r="A740" s="211"/>
      <c r="B740" s="211"/>
      <c r="C740" s="211"/>
    </row>
    <row r="741" spans="1:3" ht="14.5" x14ac:dyDescent="0.35">
      <c r="A741" s="211"/>
      <c r="B741" s="211"/>
      <c r="C741" s="211"/>
    </row>
    <row r="742" spans="1:3" ht="14.5" x14ac:dyDescent="0.35">
      <c r="A742" s="211"/>
      <c r="B742" s="211"/>
      <c r="C742" s="211"/>
    </row>
    <row r="743" spans="1:3" ht="14.5" x14ac:dyDescent="0.35">
      <c r="A743" s="211"/>
      <c r="B743" s="211"/>
      <c r="C743" s="211"/>
    </row>
    <row r="744" spans="1:3" ht="14.5" x14ac:dyDescent="0.35">
      <c r="A744" s="211"/>
      <c r="B744" s="211"/>
      <c r="C744" s="211"/>
    </row>
    <row r="745" spans="1:3" ht="14.5" x14ac:dyDescent="0.35">
      <c r="A745" s="211"/>
      <c r="B745" s="211"/>
      <c r="C745" s="211"/>
    </row>
    <row r="746" spans="1:3" ht="14.5" x14ac:dyDescent="0.35">
      <c r="A746" s="211"/>
      <c r="B746" s="211"/>
      <c r="C746" s="211"/>
    </row>
    <row r="747" spans="1:3" ht="14.5" x14ac:dyDescent="0.35">
      <c r="A747" s="211"/>
      <c r="B747" s="211"/>
      <c r="C747" s="211"/>
    </row>
    <row r="748" spans="1:3" ht="14.5" x14ac:dyDescent="0.35">
      <c r="A748" s="211"/>
      <c r="B748" s="211"/>
      <c r="C748" s="211"/>
    </row>
    <row r="749" spans="1:3" ht="14.5" x14ac:dyDescent="0.35">
      <c r="A749" s="211"/>
      <c r="B749" s="211"/>
      <c r="C749" s="211"/>
    </row>
    <row r="750" spans="1:3" ht="14.5" x14ac:dyDescent="0.35">
      <c r="A750" s="211"/>
      <c r="B750" s="211"/>
      <c r="C750" s="211"/>
    </row>
    <row r="751" spans="1:3" ht="14.5" x14ac:dyDescent="0.35">
      <c r="A751" s="211"/>
      <c r="B751" s="211"/>
      <c r="C751" s="211"/>
    </row>
    <row r="752" spans="1:3" ht="14.5" x14ac:dyDescent="0.35">
      <c r="A752" s="211"/>
      <c r="B752" s="211"/>
      <c r="C752" s="211"/>
    </row>
    <row r="753" spans="1:3" ht="14.5" x14ac:dyDescent="0.35">
      <c r="A753" s="211"/>
      <c r="B753" s="211"/>
      <c r="C753" s="211"/>
    </row>
    <row r="754" spans="1:3" ht="14.5" x14ac:dyDescent="0.35">
      <c r="A754" s="211"/>
      <c r="B754" s="211"/>
      <c r="C754" s="211"/>
    </row>
    <row r="755" spans="1:3" ht="14.5" x14ac:dyDescent="0.35">
      <c r="A755" s="211"/>
      <c r="B755" s="211"/>
      <c r="C755" s="211"/>
    </row>
    <row r="756" spans="1:3" ht="14.5" x14ac:dyDescent="0.35">
      <c r="A756" s="211"/>
      <c r="B756" s="211"/>
      <c r="C756" s="211"/>
    </row>
    <row r="757" spans="1:3" ht="14.5" x14ac:dyDescent="0.35">
      <c r="A757" s="211"/>
      <c r="B757" s="211"/>
      <c r="C757" s="211"/>
    </row>
    <row r="758" spans="1:3" ht="14.5" x14ac:dyDescent="0.35">
      <c r="A758" s="211"/>
      <c r="B758" s="211"/>
      <c r="C758" s="211"/>
    </row>
    <row r="759" spans="1:3" ht="14.5" x14ac:dyDescent="0.35">
      <c r="A759" s="211"/>
      <c r="B759" s="211"/>
      <c r="C759" s="211"/>
    </row>
    <row r="760" spans="1:3" ht="14.5" x14ac:dyDescent="0.35">
      <c r="A760" s="211"/>
      <c r="B760" s="211"/>
      <c r="C760" s="211"/>
    </row>
    <row r="761" spans="1:3" ht="14.5" x14ac:dyDescent="0.35">
      <c r="A761" s="211"/>
      <c r="B761" s="211"/>
      <c r="C761" s="211"/>
    </row>
    <row r="762" spans="1:3" ht="14.5" x14ac:dyDescent="0.35">
      <c r="A762" s="211"/>
      <c r="B762" s="211"/>
      <c r="C762" s="211"/>
    </row>
    <row r="763" spans="1:3" ht="14.5" x14ac:dyDescent="0.35">
      <c r="A763" s="211"/>
      <c r="B763" s="211"/>
      <c r="C763" s="211"/>
    </row>
    <row r="764" spans="1:3" ht="14.5" x14ac:dyDescent="0.35">
      <c r="A764" s="211"/>
      <c r="B764" s="211"/>
      <c r="C764" s="211"/>
    </row>
    <row r="765" spans="1:3" ht="14.5" x14ac:dyDescent="0.35">
      <c r="A765" s="211"/>
      <c r="B765" s="211"/>
      <c r="C765" s="211"/>
    </row>
    <row r="766" spans="1:3" ht="14.5" x14ac:dyDescent="0.35">
      <c r="A766" s="211"/>
      <c r="B766" s="211"/>
      <c r="C766" s="211"/>
    </row>
    <row r="767" spans="1:3" ht="14.5" x14ac:dyDescent="0.35">
      <c r="A767" s="211"/>
      <c r="B767" s="211"/>
      <c r="C767" s="211"/>
    </row>
    <row r="768" spans="1:3" ht="14.5" x14ac:dyDescent="0.35">
      <c r="A768" s="211"/>
      <c r="B768" s="211"/>
      <c r="C768" s="211"/>
    </row>
    <row r="769" spans="1:3" ht="14.5" x14ac:dyDescent="0.35">
      <c r="A769" s="211"/>
      <c r="B769" s="211"/>
      <c r="C769" s="211"/>
    </row>
    <row r="770" spans="1:3" ht="14.5" x14ac:dyDescent="0.35">
      <c r="A770" s="211"/>
      <c r="B770" s="211"/>
      <c r="C770" s="211"/>
    </row>
    <row r="771" spans="1:3" ht="14.5" x14ac:dyDescent="0.35">
      <c r="A771" s="211"/>
      <c r="B771" s="211"/>
      <c r="C771" s="211"/>
    </row>
    <row r="772" spans="1:3" ht="14.5" x14ac:dyDescent="0.35">
      <c r="A772" s="211"/>
      <c r="B772" s="211"/>
      <c r="C772" s="211"/>
    </row>
    <row r="773" spans="1:3" ht="14.5" x14ac:dyDescent="0.35">
      <c r="A773" s="211"/>
      <c r="B773" s="211"/>
      <c r="C773" s="211"/>
    </row>
    <row r="774" spans="1:3" ht="14.5" x14ac:dyDescent="0.35">
      <c r="A774" s="211"/>
      <c r="B774" s="211"/>
      <c r="C774" s="211"/>
    </row>
    <row r="775" spans="1:3" ht="14.5" x14ac:dyDescent="0.35">
      <c r="A775" s="211"/>
      <c r="B775" s="211"/>
      <c r="C775" s="211"/>
    </row>
    <row r="776" spans="1:3" ht="14.5" x14ac:dyDescent="0.35">
      <c r="A776" s="211"/>
      <c r="B776" s="211"/>
      <c r="C776" s="211"/>
    </row>
    <row r="777" spans="1:3" ht="14.5" x14ac:dyDescent="0.35">
      <c r="A777" s="211"/>
      <c r="B777" s="211"/>
      <c r="C777" s="211"/>
    </row>
    <row r="778" spans="1:3" ht="14.5" x14ac:dyDescent="0.35">
      <c r="A778" s="211"/>
      <c r="B778" s="211"/>
      <c r="C778" s="211"/>
    </row>
    <row r="779" spans="1:3" ht="14.5" x14ac:dyDescent="0.35">
      <c r="A779" s="211"/>
      <c r="B779" s="211"/>
      <c r="C779" s="211"/>
    </row>
    <row r="780" spans="1:3" ht="14.5" x14ac:dyDescent="0.35">
      <c r="A780" s="211"/>
      <c r="B780" s="211"/>
      <c r="C780" s="211"/>
    </row>
    <row r="781" spans="1:3" ht="14.5" x14ac:dyDescent="0.35">
      <c r="A781" s="211"/>
      <c r="B781" s="211"/>
      <c r="C781" s="211"/>
    </row>
    <row r="782" spans="1:3" ht="14.5" x14ac:dyDescent="0.35">
      <c r="A782" s="211"/>
      <c r="B782" s="211"/>
      <c r="C782" s="211"/>
    </row>
    <row r="783" spans="1:3" ht="14.5" x14ac:dyDescent="0.35">
      <c r="A783" s="211"/>
      <c r="B783" s="211"/>
      <c r="C783" s="211"/>
    </row>
    <row r="784" spans="1:3" ht="14.5" x14ac:dyDescent="0.35">
      <c r="A784" s="211"/>
      <c r="B784" s="211"/>
      <c r="C784" s="211"/>
    </row>
    <row r="785" spans="1:3" ht="14.5" x14ac:dyDescent="0.35">
      <c r="A785" s="211"/>
      <c r="B785" s="211"/>
      <c r="C785" s="211"/>
    </row>
    <row r="786" spans="1:3" ht="14.5" x14ac:dyDescent="0.35">
      <c r="A786" s="211"/>
      <c r="B786" s="211"/>
      <c r="C786" s="211"/>
    </row>
    <row r="787" spans="1:3" ht="14.5" x14ac:dyDescent="0.35">
      <c r="A787" s="211"/>
      <c r="B787" s="211"/>
      <c r="C787" s="211"/>
    </row>
    <row r="788" spans="1:3" ht="14.5" x14ac:dyDescent="0.35">
      <c r="A788" s="211"/>
      <c r="B788" s="211"/>
      <c r="C788" s="211"/>
    </row>
    <row r="789" spans="1:3" ht="14.5" x14ac:dyDescent="0.35">
      <c r="A789" s="211"/>
      <c r="B789" s="211"/>
      <c r="C789" s="211"/>
    </row>
    <row r="790" spans="1:3" ht="14.5" x14ac:dyDescent="0.35">
      <c r="A790" s="211"/>
      <c r="B790" s="211"/>
      <c r="C790" s="211"/>
    </row>
    <row r="791" spans="1:3" ht="14.5" x14ac:dyDescent="0.35">
      <c r="A791" s="211"/>
      <c r="B791" s="211"/>
      <c r="C791" s="211"/>
    </row>
    <row r="792" spans="1:3" ht="14.5" x14ac:dyDescent="0.35">
      <c r="A792" s="211"/>
      <c r="B792" s="211"/>
      <c r="C792" s="211"/>
    </row>
    <row r="793" spans="1:3" ht="14.5" x14ac:dyDescent="0.35">
      <c r="A793" s="211"/>
      <c r="B793" s="211"/>
      <c r="C793" s="211"/>
    </row>
    <row r="794" spans="1:3" ht="14.5" x14ac:dyDescent="0.35">
      <c r="A794" s="211"/>
      <c r="B794" s="211"/>
      <c r="C794" s="211"/>
    </row>
    <row r="795" spans="1:3" ht="14.5" x14ac:dyDescent="0.35">
      <c r="A795" s="211"/>
      <c r="B795" s="211"/>
      <c r="C795" s="211"/>
    </row>
    <row r="796" spans="1:3" ht="14.5" x14ac:dyDescent="0.35">
      <c r="A796" s="211"/>
      <c r="B796" s="211"/>
      <c r="C796" s="211"/>
    </row>
    <row r="797" spans="1:3" ht="14.5" x14ac:dyDescent="0.35">
      <c r="A797" s="211"/>
      <c r="B797" s="211"/>
      <c r="C797" s="211"/>
    </row>
    <row r="798" spans="1:3" ht="14.5" x14ac:dyDescent="0.35">
      <c r="A798" s="211"/>
      <c r="B798" s="211"/>
      <c r="C798" s="211"/>
    </row>
    <row r="799" spans="1:3" ht="14.5" x14ac:dyDescent="0.35">
      <c r="A799" s="211"/>
      <c r="B799" s="211"/>
      <c r="C799" s="211"/>
    </row>
    <row r="800" spans="1:3" ht="14.5" x14ac:dyDescent="0.35">
      <c r="A800" s="211"/>
      <c r="B800" s="211"/>
      <c r="C800" s="211"/>
    </row>
    <row r="801" spans="1:3" ht="14.5" x14ac:dyDescent="0.35">
      <c r="A801" s="211"/>
      <c r="B801" s="211"/>
      <c r="C801" s="211"/>
    </row>
    <row r="802" spans="1:3" ht="14.5" x14ac:dyDescent="0.35">
      <c r="A802" s="211"/>
      <c r="B802" s="211"/>
      <c r="C802" s="211"/>
    </row>
    <row r="803" spans="1:3" ht="14.5" x14ac:dyDescent="0.35">
      <c r="A803" s="211"/>
      <c r="B803" s="211"/>
      <c r="C803" s="211"/>
    </row>
    <row r="804" spans="1:3" ht="14.5" x14ac:dyDescent="0.35">
      <c r="A804" s="211"/>
      <c r="B804" s="211"/>
      <c r="C804" s="211"/>
    </row>
    <row r="805" spans="1:3" ht="14.5" x14ac:dyDescent="0.35">
      <c r="A805" s="211"/>
      <c r="B805" s="211"/>
      <c r="C805" s="211"/>
    </row>
    <row r="806" spans="1:3" ht="14.5" x14ac:dyDescent="0.35">
      <c r="A806" s="211"/>
      <c r="B806" s="211"/>
      <c r="C806" s="211"/>
    </row>
    <row r="807" spans="1:3" ht="14.5" x14ac:dyDescent="0.35">
      <c r="A807" s="211"/>
      <c r="B807" s="211"/>
      <c r="C807" s="211"/>
    </row>
    <row r="808" spans="1:3" ht="14.5" x14ac:dyDescent="0.35">
      <c r="A808" s="211"/>
      <c r="B808" s="211"/>
      <c r="C808" s="211"/>
    </row>
    <row r="809" spans="1:3" ht="14.5" x14ac:dyDescent="0.35">
      <c r="A809" s="211"/>
      <c r="B809" s="211"/>
      <c r="C809" s="211"/>
    </row>
    <row r="810" spans="1:3" ht="14.5" x14ac:dyDescent="0.35">
      <c r="A810" s="211"/>
      <c r="B810" s="211"/>
      <c r="C810" s="211"/>
    </row>
    <row r="811" spans="1:3" ht="14.5" x14ac:dyDescent="0.35">
      <c r="A811" s="211"/>
      <c r="B811" s="211"/>
      <c r="C811" s="211"/>
    </row>
    <row r="812" spans="1:3" ht="14.5" x14ac:dyDescent="0.35">
      <c r="A812" s="211"/>
      <c r="B812" s="211"/>
      <c r="C812" s="211"/>
    </row>
    <row r="813" spans="1:3" ht="14.5" x14ac:dyDescent="0.35">
      <c r="A813" s="211"/>
      <c r="B813" s="211"/>
      <c r="C813" s="211"/>
    </row>
    <row r="814" spans="1:3" ht="14.5" x14ac:dyDescent="0.35">
      <c r="A814" s="211"/>
      <c r="B814" s="211"/>
      <c r="C814" s="211"/>
    </row>
    <row r="815" spans="1:3" ht="14.5" x14ac:dyDescent="0.35">
      <c r="A815" s="211"/>
      <c r="B815" s="211"/>
      <c r="C815" s="211"/>
    </row>
    <row r="816" spans="1:3" ht="14.5" x14ac:dyDescent="0.35">
      <c r="A816" s="211"/>
      <c r="B816" s="211"/>
      <c r="C816" s="211"/>
    </row>
    <row r="817" spans="1:3" ht="14.5" x14ac:dyDescent="0.35">
      <c r="A817" s="211"/>
      <c r="B817" s="211"/>
      <c r="C817" s="211"/>
    </row>
    <row r="818" spans="1:3" ht="14.5" x14ac:dyDescent="0.35">
      <c r="A818" s="211"/>
      <c r="B818" s="211"/>
      <c r="C818" s="211"/>
    </row>
    <row r="819" spans="1:3" ht="14.5" x14ac:dyDescent="0.35">
      <c r="A819" s="211"/>
      <c r="B819" s="211"/>
      <c r="C819" s="211"/>
    </row>
    <row r="820" spans="1:3" ht="14.5" x14ac:dyDescent="0.35">
      <c r="A820" s="211"/>
      <c r="B820" s="211"/>
      <c r="C820" s="211"/>
    </row>
    <row r="821" spans="1:3" ht="14.5" x14ac:dyDescent="0.35">
      <c r="A821" s="211"/>
      <c r="B821" s="211"/>
      <c r="C821" s="211"/>
    </row>
    <row r="822" spans="1:3" ht="14.5" x14ac:dyDescent="0.35">
      <c r="A822" s="211"/>
      <c r="B822" s="211"/>
      <c r="C822" s="211"/>
    </row>
    <row r="823" spans="1:3" ht="14.5" x14ac:dyDescent="0.35">
      <c r="A823" s="211"/>
      <c r="B823" s="211"/>
      <c r="C823" s="211"/>
    </row>
    <row r="824" spans="1:3" ht="14.5" x14ac:dyDescent="0.35">
      <c r="A824" s="211"/>
      <c r="B824" s="211"/>
      <c r="C824" s="211"/>
    </row>
    <row r="825" spans="1:3" ht="14.5" x14ac:dyDescent="0.35">
      <c r="A825" s="211"/>
      <c r="B825" s="211"/>
      <c r="C825" s="211"/>
    </row>
    <row r="826" spans="1:3" ht="14.5" x14ac:dyDescent="0.35">
      <c r="A826" s="211"/>
      <c r="B826" s="211"/>
      <c r="C826" s="211"/>
    </row>
    <row r="827" spans="1:3" ht="14.5" x14ac:dyDescent="0.35">
      <c r="A827" s="211"/>
      <c r="B827" s="211"/>
      <c r="C827" s="211"/>
    </row>
    <row r="828" spans="1:3" ht="14.5" x14ac:dyDescent="0.35">
      <c r="A828" s="211"/>
      <c r="B828" s="211"/>
      <c r="C828" s="211"/>
    </row>
    <row r="829" spans="1:3" ht="14.5" x14ac:dyDescent="0.35">
      <c r="A829" s="211"/>
      <c r="B829" s="211"/>
      <c r="C829" s="211"/>
    </row>
    <row r="830" spans="1:3" ht="14.5" x14ac:dyDescent="0.35">
      <c r="A830" s="211"/>
      <c r="B830" s="211"/>
      <c r="C830" s="211"/>
    </row>
    <row r="831" spans="1:3" ht="14.5" x14ac:dyDescent="0.35">
      <c r="A831" s="211"/>
      <c r="B831" s="211"/>
      <c r="C831" s="211"/>
    </row>
    <row r="832" spans="1:3" ht="14.5" x14ac:dyDescent="0.35">
      <c r="A832" s="211"/>
      <c r="B832" s="211"/>
      <c r="C832" s="211"/>
    </row>
    <row r="833" spans="1:3" ht="14.5" x14ac:dyDescent="0.35">
      <c r="A833" s="211"/>
      <c r="B833" s="211"/>
      <c r="C833" s="211"/>
    </row>
    <row r="834" spans="1:3" ht="14.5" x14ac:dyDescent="0.35">
      <c r="A834" s="211"/>
      <c r="B834" s="211"/>
      <c r="C834" s="211"/>
    </row>
    <row r="835" spans="1:3" ht="14.5" x14ac:dyDescent="0.35">
      <c r="A835" s="211"/>
      <c r="B835" s="211"/>
      <c r="C835" s="211"/>
    </row>
    <row r="836" spans="1:3" ht="14.5" x14ac:dyDescent="0.35">
      <c r="A836" s="211"/>
      <c r="B836" s="211"/>
      <c r="C836" s="211"/>
    </row>
    <row r="837" spans="1:3" ht="14.5" x14ac:dyDescent="0.35">
      <c r="A837" s="211"/>
      <c r="B837" s="211"/>
      <c r="C837" s="211"/>
    </row>
    <row r="838" spans="1:3" ht="14.5" x14ac:dyDescent="0.35">
      <c r="A838" s="211"/>
      <c r="B838" s="211"/>
      <c r="C838" s="211"/>
    </row>
    <row r="839" spans="1:3" ht="14.5" x14ac:dyDescent="0.35">
      <c r="A839" s="211"/>
      <c r="B839" s="211"/>
      <c r="C839" s="211"/>
    </row>
    <row r="840" spans="1:3" ht="14.5" x14ac:dyDescent="0.35">
      <c r="A840" s="211"/>
      <c r="B840" s="211"/>
      <c r="C840" s="211"/>
    </row>
    <row r="841" spans="1:3" ht="14.5" x14ac:dyDescent="0.35">
      <c r="A841" s="211"/>
      <c r="B841" s="211"/>
      <c r="C841" s="211"/>
    </row>
    <row r="842" spans="1:3" ht="14.5" x14ac:dyDescent="0.35">
      <c r="A842" s="211"/>
      <c r="B842" s="211"/>
      <c r="C842" s="211"/>
    </row>
    <row r="843" spans="1:3" ht="14.5" x14ac:dyDescent="0.35">
      <c r="A843" s="211"/>
      <c r="B843" s="211"/>
      <c r="C843" s="211"/>
    </row>
    <row r="844" spans="1:3" ht="14.5" x14ac:dyDescent="0.35">
      <c r="A844" s="211"/>
      <c r="B844" s="211"/>
      <c r="C844" s="211"/>
    </row>
    <row r="845" spans="1:3" ht="14.5" x14ac:dyDescent="0.35">
      <c r="A845" s="211"/>
      <c r="B845" s="211"/>
      <c r="C845" s="211"/>
    </row>
    <row r="846" spans="1:3" ht="14.5" x14ac:dyDescent="0.35">
      <c r="A846" s="211"/>
      <c r="B846" s="211"/>
      <c r="C846" s="211"/>
    </row>
    <row r="847" spans="1:3" ht="14.5" x14ac:dyDescent="0.35">
      <c r="A847" s="211"/>
      <c r="B847" s="211"/>
      <c r="C847" s="211"/>
    </row>
    <row r="848" spans="1:3" ht="14.5" x14ac:dyDescent="0.35">
      <c r="A848" s="211"/>
      <c r="B848" s="211"/>
      <c r="C848" s="211"/>
    </row>
    <row r="849" spans="1:3" ht="14.5" x14ac:dyDescent="0.35">
      <c r="A849" s="211"/>
      <c r="B849" s="211"/>
      <c r="C849" s="211"/>
    </row>
    <row r="850" spans="1:3" ht="14.5" x14ac:dyDescent="0.35">
      <c r="A850" s="211"/>
      <c r="B850" s="211"/>
      <c r="C850" s="211"/>
    </row>
    <row r="851" spans="1:3" ht="14.5" x14ac:dyDescent="0.35">
      <c r="A851" s="211"/>
      <c r="B851" s="211"/>
      <c r="C851" s="211"/>
    </row>
    <row r="852" spans="1:3" ht="14.5" x14ac:dyDescent="0.35">
      <c r="A852" s="211"/>
      <c r="B852" s="211"/>
      <c r="C852" s="211"/>
    </row>
    <row r="853" spans="1:3" ht="14.5" x14ac:dyDescent="0.35">
      <c r="A853" s="211"/>
      <c r="B853" s="211"/>
      <c r="C853" s="211"/>
    </row>
    <row r="854" spans="1:3" ht="14.5" x14ac:dyDescent="0.35">
      <c r="A854" s="211"/>
      <c r="B854" s="211"/>
      <c r="C854" s="211"/>
    </row>
    <row r="855" spans="1:3" ht="14.5" x14ac:dyDescent="0.35">
      <c r="A855" s="211"/>
      <c r="B855" s="211"/>
      <c r="C855" s="211"/>
    </row>
    <row r="856" spans="1:3" ht="14.5" x14ac:dyDescent="0.35">
      <c r="A856" s="211"/>
      <c r="B856" s="211"/>
      <c r="C856" s="211"/>
    </row>
    <row r="857" spans="1:3" ht="14.5" x14ac:dyDescent="0.35">
      <c r="A857" s="211"/>
      <c r="B857" s="211"/>
      <c r="C857" s="211"/>
    </row>
    <row r="858" spans="1:3" ht="14.5" x14ac:dyDescent="0.35">
      <c r="A858" s="211"/>
      <c r="B858" s="211"/>
      <c r="C858" s="211"/>
    </row>
    <row r="859" spans="1:3" ht="14.5" x14ac:dyDescent="0.35">
      <c r="A859" s="211"/>
      <c r="B859" s="211"/>
      <c r="C859" s="211"/>
    </row>
    <row r="860" spans="1:3" ht="14.5" x14ac:dyDescent="0.35">
      <c r="A860" s="211"/>
      <c r="B860" s="211"/>
      <c r="C860" s="211"/>
    </row>
    <row r="861" spans="1:3" ht="14.5" x14ac:dyDescent="0.35">
      <c r="A861" s="211"/>
      <c r="B861" s="211"/>
      <c r="C861" s="211"/>
    </row>
    <row r="862" spans="1:3" ht="14.5" x14ac:dyDescent="0.35">
      <c r="A862" s="211"/>
      <c r="B862" s="211"/>
      <c r="C862" s="211"/>
    </row>
    <row r="863" spans="1:3" ht="14.5" x14ac:dyDescent="0.35">
      <c r="A863" s="211"/>
      <c r="B863" s="211"/>
      <c r="C863" s="211"/>
    </row>
    <row r="864" spans="1:3" ht="14.5" x14ac:dyDescent="0.35">
      <c r="A864" s="211"/>
      <c r="B864" s="211"/>
      <c r="C864" s="211"/>
    </row>
    <row r="865" spans="1:3" ht="14.5" x14ac:dyDescent="0.35">
      <c r="A865" s="211"/>
      <c r="B865" s="211"/>
      <c r="C865" s="211"/>
    </row>
    <row r="866" spans="1:3" ht="14.5" x14ac:dyDescent="0.35">
      <c r="A866" s="211"/>
      <c r="B866" s="211"/>
      <c r="C866" s="211"/>
    </row>
    <row r="867" spans="1:3" ht="14.5" x14ac:dyDescent="0.35">
      <c r="A867" s="211"/>
      <c r="B867" s="211"/>
      <c r="C867" s="211"/>
    </row>
    <row r="868" spans="1:3" ht="14.5" x14ac:dyDescent="0.35">
      <c r="A868" s="211"/>
      <c r="B868" s="211"/>
      <c r="C868" s="211"/>
    </row>
    <row r="869" spans="1:3" ht="14.5" x14ac:dyDescent="0.35">
      <c r="A869" s="211"/>
      <c r="B869" s="211"/>
      <c r="C869" s="211"/>
    </row>
    <row r="870" spans="1:3" ht="14.5" x14ac:dyDescent="0.35">
      <c r="A870" s="211"/>
      <c r="B870" s="211"/>
      <c r="C870" s="211"/>
    </row>
    <row r="871" spans="1:3" ht="14.5" x14ac:dyDescent="0.35">
      <c r="A871" s="211"/>
      <c r="B871" s="211"/>
      <c r="C871" s="211"/>
    </row>
    <row r="872" spans="1:3" ht="14.5" x14ac:dyDescent="0.35">
      <c r="A872" s="211"/>
      <c r="B872" s="211"/>
      <c r="C872" s="211"/>
    </row>
    <row r="873" spans="1:3" ht="14.5" x14ac:dyDescent="0.35">
      <c r="A873" s="211"/>
      <c r="B873" s="211"/>
      <c r="C873" s="211"/>
    </row>
    <row r="874" spans="1:3" ht="14.5" x14ac:dyDescent="0.35">
      <c r="A874" s="211"/>
      <c r="B874" s="211"/>
      <c r="C874" s="211"/>
    </row>
    <row r="875" spans="1:3" ht="14.5" x14ac:dyDescent="0.35">
      <c r="A875" s="211"/>
      <c r="B875" s="211"/>
      <c r="C875" s="211"/>
    </row>
    <row r="876" spans="1:3" ht="14.5" x14ac:dyDescent="0.35">
      <c r="A876" s="211"/>
      <c r="B876" s="211"/>
      <c r="C876" s="211"/>
    </row>
    <row r="877" spans="1:3" ht="14.5" x14ac:dyDescent="0.35">
      <c r="A877" s="211"/>
      <c r="B877" s="211"/>
      <c r="C877" s="211"/>
    </row>
    <row r="878" spans="1:3" ht="14.5" x14ac:dyDescent="0.35">
      <c r="A878" s="211"/>
      <c r="B878" s="211"/>
      <c r="C878" s="211"/>
    </row>
    <row r="879" spans="1:3" ht="14.5" x14ac:dyDescent="0.35">
      <c r="A879" s="211"/>
      <c r="B879" s="211"/>
      <c r="C879" s="211"/>
    </row>
    <row r="880" spans="1:3" ht="14.5" x14ac:dyDescent="0.35">
      <c r="A880" s="211"/>
      <c r="B880" s="211"/>
      <c r="C880" s="211"/>
    </row>
    <row r="881" spans="1:3" ht="14.5" x14ac:dyDescent="0.35">
      <c r="A881" s="211"/>
      <c r="B881" s="211"/>
      <c r="C881" s="211"/>
    </row>
    <row r="882" spans="1:3" ht="14.5" x14ac:dyDescent="0.35">
      <c r="A882" s="211"/>
      <c r="B882" s="211"/>
      <c r="C882" s="211"/>
    </row>
    <row r="883" spans="1:3" ht="14.5" x14ac:dyDescent="0.35">
      <c r="A883" s="211"/>
      <c r="B883" s="211"/>
      <c r="C883" s="211"/>
    </row>
    <row r="884" spans="1:3" ht="14.5" x14ac:dyDescent="0.35">
      <c r="A884" s="211"/>
      <c r="B884" s="211"/>
      <c r="C884" s="211"/>
    </row>
    <row r="885" spans="1:3" ht="14.5" x14ac:dyDescent="0.35">
      <c r="A885" s="211"/>
      <c r="B885" s="211"/>
      <c r="C885" s="211"/>
    </row>
    <row r="886" spans="1:3" ht="14.5" x14ac:dyDescent="0.35">
      <c r="A886" s="211"/>
      <c r="B886" s="211"/>
      <c r="C886" s="211"/>
    </row>
    <row r="887" spans="1:3" ht="14.5" x14ac:dyDescent="0.35">
      <c r="A887" s="211"/>
      <c r="B887" s="211"/>
      <c r="C887" s="211"/>
    </row>
    <row r="888" spans="1:3" ht="14.5" x14ac:dyDescent="0.35">
      <c r="A888" s="211"/>
      <c r="B888" s="211"/>
      <c r="C888" s="211"/>
    </row>
    <row r="889" spans="1:3" ht="14.5" x14ac:dyDescent="0.35">
      <c r="A889" s="211"/>
      <c r="B889" s="211"/>
      <c r="C889" s="211"/>
    </row>
    <row r="890" spans="1:3" ht="14.5" x14ac:dyDescent="0.35">
      <c r="A890" s="211"/>
      <c r="B890" s="211"/>
      <c r="C890" s="211"/>
    </row>
    <row r="891" spans="1:3" ht="14.5" x14ac:dyDescent="0.35">
      <c r="A891" s="211"/>
      <c r="B891" s="211"/>
      <c r="C891" s="211"/>
    </row>
    <row r="892" spans="1:3" ht="14.5" x14ac:dyDescent="0.35">
      <c r="A892" s="211"/>
      <c r="B892" s="211"/>
      <c r="C892" s="211"/>
    </row>
    <row r="893" spans="1:3" ht="14.5" x14ac:dyDescent="0.35">
      <c r="A893" s="211"/>
      <c r="B893" s="211"/>
      <c r="C893" s="211"/>
    </row>
    <row r="894" spans="1:3" ht="14.5" x14ac:dyDescent="0.35">
      <c r="A894" s="211"/>
      <c r="B894" s="211"/>
      <c r="C894" s="211"/>
    </row>
    <row r="895" spans="1:3" ht="14.5" x14ac:dyDescent="0.35">
      <c r="A895" s="211"/>
      <c r="B895" s="211"/>
      <c r="C895" s="211"/>
    </row>
    <row r="896" spans="1:3" ht="14.5" x14ac:dyDescent="0.35">
      <c r="A896" s="211"/>
      <c r="B896" s="211"/>
      <c r="C896" s="211"/>
    </row>
    <row r="897" spans="1:3" ht="14.5" x14ac:dyDescent="0.35">
      <c r="A897" s="211"/>
      <c r="B897" s="211"/>
      <c r="C897" s="211"/>
    </row>
    <row r="898" spans="1:3" ht="14.5" x14ac:dyDescent="0.35">
      <c r="A898" s="211"/>
      <c r="B898" s="211"/>
      <c r="C898" s="211"/>
    </row>
    <row r="899" spans="1:3" ht="14.5" x14ac:dyDescent="0.35">
      <c r="A899" s="211"/>
      <c r="B899" s="211"/>
      <c r="C899" s="211"/>
    </row>
    <row r="900" spans="1:3" ht="14.5" x14ac:dyDescent="0.35">
      <c r="A900" s="211"/>
      <c r="B900" s="211"/>
      <c r="C900" s="211"/>
    </row>
    <row r="901" spans="1:3" ht="14.5" x14ac:dyDescent="0.35">
      <c r="A901" s="211"/>
      <c r="B901" s="211"/>
      <c r="C901" s="211"/>
    </row>
    <row r="902" spans="1:3" ht="14.5" x14ac:dyDescent="0.35">
      <c r="A902" s="211"/>
      <c r="B902" s="211"/>
      <c r="C902" s="211"/>
    </row>
    <row r="903" spans="1:3" ht="14.5" x14ac:dyDescent="0.35">
      <c r="A903" s="211"/>
      <c r="B903" s="211"/>
      <c r="C903" s="211"/>
    </row>
    <row r="904" spans="1:3" ht="14.5" x14ac:dyDescent="0.35">
      <c r="A904" s="211"/>
      <c r="B904" s="211"/>
      <c r="C904" s="211"/>
    </row>
    <row r="905" spans="1:3" ht="14.5" x14ac:dyDescent="0.35">
      <c r="A905" s="211"/>
      <c r="B905" s="211"/>
      <c r="C905" s="211"/>
    </row>
    <row r="906" spans="1:3" ht="14.5" x14ac:dyDescent="0.35">
      <c r="A906" s="211"/>
      <c r="B906" s="211"/>
      <c r="C906" s="211"/>
    </row>
    <row r="907" spans="1:3" ht="14.5" x14ac:dyDescent="0.35">
      <c r="A907" s="211"/>
      <c r="B907" s="211"/>
      <c r="C907" s="211"/>
    </row>
    <row r="908" spans="1:3" ht="14.5" x14ac:dyDescent="0.35">
      <c r="A908" s="211"/>
      <c r="B908" s="211"/>
      <c r="C908" s="211"/>
    </row>
    <row r="909" spans="1:3" ht="14.5" x14ac:dyDescent="0.35">
      <c r="A909" s="211"/>
      <c r="B909" s="211"/>
      <c r="C909" s="211"/>
    </row>
    <row r="910" spans="1:3" ht="14.5" x14ac:dyDescent="0.35">
      <c r="A910" s="211"/>
      <c r="B910" s="211"/>
      <c r="C910" s="211"/>
    </row>
    <row r="911" spans="1:3" ht="14.5" x14ac:dyDescent="0.35">
      <c r="A911" s="211"/>
      <c r="B911" s="211"/>
      <c r="C911" s="211"/>
    </row>
    <row r="912" spans="1:3" ht="14.5" x14ac:dyDescent="0.35">
      <c r="A912" s="211"/>
      <c r="B912" s="211"/>
      <c r="C912" s="211"/>
    </row>
    <row r="913" spans="1:3" ht="14.5" x14ac:dyDescent="0.35">
      <c r="A913" s="211"/>
      <c r="B913" s="211"/>
      <c r="C913" s="211"/>
    </row>
    <row r="914" spans="1:3" ht="14.5" x14ac:dyDescent="0.35">
      <c r="A914" s="211"/>
      <c r="B914" s="211"/>
      <c r="C914" s="211"/>
    </row>
    <row r="915" spans="1:3" ht="14.5" x14ac:dyDescent="0.35">
      <c r="A915" s="211"/>
      <c r="B915" s="211"/>
      <c r="C915" s="211"/>
    </row>
    <row r="916" spans="1:3" ht="14.5" x14ac:dyDescent="0.35">
      <c r="A916" s="211"/>
      <c r="B916" s="211"/>
      <c r="C916" s="211"/>
    </row>
    <row r="917" spans="1:3" ht="14.5" x14ac:dyDescent="0.35">
      <c r="A917" s="211"/>
      <c r="B917" s="211"/>
      <c r="C917" s="211"/>
    </row>
    <row r="918" spans="1:3" ht="14.5" x14ac:dyDescent="0.35">
      <c r="A918" s="211"/>
      <c r="B918" s="211"/>
      <c r="C918" s="211"/>
    </row>
    <row r="919" spans="1:3" ht="14.5" x14ac:dyDescent="0.35">
      <c r="A919" s="211"/>
      <c r="B919" s="211"/>
      <c r="C919" s="211"/>
    </row>
    <row r="920" spans="1:3" ht="14.5" x14ac:dyDescent="0.35">
      <c r="A920" s="211"/>
      <c r="B920" s="211"/>
      <c r="C920" s="211"/>
    </row>
    <row r="921" spans="1:3" ht="14.5" x14ac:dyDescent="0.35">
      <c r="A921" s="211"/>
      <c r="B921" s="211"/>
      <c r="C921" s="211"/>
    </row>
    <row r="922" spans="1:3" ht="14.5" x14ac:dyDescent="0.35">
      <c r="A922" s="211"/>
      <c r="B922" s="211"/>
      <c r="C922" s="211"/>
    </row>
    <row r="923" spans="1:3" ht="14.5" x14ac:dyDescent="0.35">
      <c r="A923" s="211"/>
      <c r="B923" s="211"/>
      <c r="C923" s="211"/>
    </row>
    <row r="924" spans="1:3" ht="14.5" x14ac:dyDescent="0.35">
      <c r="A924" s="211"/>
      <c r="B924" s="211"/>
      <c r="C924" s="211"/>
    </row>
    <row r="925" spans="1:3" ht="14.5" x14ac:dyDescent="0.35">
      <c r="A925" s="211"/>
      <c r="B925" s="211"/>
      <c r="C925" s="211"/>
    </row>
    <row r="926" spans="1:3" ht="14.5" x14ac:dyDescent="0.35">
      <c r="A926" s="211"/>
      <c r="B926" s="211"/>
      <c r="C926" s="211"/>
    </row>
    <row r="927" spans="1:3" ht="14.5" x14ac:dyDescent="0.35">
      <c r="A927" s="211"/>
      <c r="B927" s="211"/>
      <c r="C927" s="211"/>
    </row>
    <row r="928" spans="1:3" ht="14.5" x14ac:dyDescent="0.35">
      <c r="A928" s="211"/>
      <c r="B928" s="211"/>
      <c r="C928" s="211"/>
    </row>
    <row r="929" spans="1:3" ht="14.5" x14ac:dyDescent="0.35">
      <c r="A929" s="211"/>
      <c r="B929" s="211"/>
      <c r="C929" s="211"/>
    </row>
    <row r="930" spans="1:3" ht="14.5" x14ac:dyDescent="0.35">
      <c r="A930" s="211"/>
      <c r="B930" s="211"/>
      <c r="C930" s="211"/>
    </row>
    <row r="931" spans="1:3" ht="14.5" x14ac:dyDescent="0.35">
      <c r="A931" s="211"/>
      <c r="B931" s="211"/>
      <c r="C931" s="211"/>
    </row>
    <row r="932" spans="1:3" ht="14.5" x14ac:dyDescent="0.35">
      <c r="A932" s="211"/>
      <c r="B932" s="211"/>
      <c r="C932" s="211"/>
    </row>
    <row r="933" spans="1:3" ht="14.5" x14ac:dyDescent="0.35">
      <c r="A933" s="211"/>
      <c r="B933" s="211"/>
      <c r="C933" s="211"/>
    </row>
    <row r="934" spans="1:3" ht="14.5" x14ac:dyDescent="0.35">
      <c r="A934" s="211"/>
      <c r="B934" s="211"/>
      <c r="C934" s="211"/>
    </row>
    <row r="935" spans="1:3" ht="14.5" x14ac:dyDescent="0.35">
      <c r="A935" s="211"/>
      <c r="B935" s="211"/>
      <c r="C935" s="211"/>
    </row>
    <row r="936" spans="1:3" ht="14.5" x14ac:dyDescent="0.35">
      <c r="A936" s="211"/>
      <c r="B936" s="211"/>
      <c r="C936" s="211"/>
    </row>
    <row r="937" spans="1:3" ht="14.5" x14ac:dyDescent="0.35">
      <c r="A937" s="211"/>
      <c r="B937" s="211"/>
      <c r="C937" s="211"/>
    </row>
    <row r="938" spans="1:3" ht="14.5" x14ac:dyDescent="0.35">
      <c r="A938" s="211"/>
      <c r="B938" s="211"/>
      <c r="C938" s="211"/>
    </row>
    <row r="939" spans="1:3" ht="14.5" x14ac:dyDescent="0.35">
      <c r="A939" s="211"/>
      <c r="B939" s="211"/>
      <c r="C939" s="211"/>
    </row>
    <row r="940" spans="1:3" ht="14.5" x14ac:dyDescent="0.35">
      <c r="A940" s="211"/>
      <c r="B940" s="211"/>
      <c r="C940" s="211"/>
    </row>
    <row r="941" spans="1:3" ht="14.5" x14ac:dyDescent="0.35">
      <c r="A941" s="211"/>
      <c r="B941" s="211"/>
      <c r="C941" s="211"/>
    </row>
    <row r="942" spans="1:3" ht="14.5" x14ac:dyDescent="0.35">
      <c r="A942" s="211"/>
      <c r="B942" s="211"/>
      <c r="C942" s="211"/>
    </row>
    <row r="943" spans="1:3" ht="14.5" x14ac:dyDescent="0.35">
      <c r="A943" s="211"/>
      <c r="B943" s="211"/>
      <c r="C943" s="211"/>
    </row>
    <row r="944" spans="1:3" ht="14.5" x14ac:dyDescent="0.35">
      <c r="A944" s="211"/>
      <c r="B944" s="211"/>
      <c r="C944" s="211"/>
    </row>
    <row r="945" spans="1:3" ht="14.5" x14ac:dyDescent="0.35">
      <c r="A945" s="211"/>
      <c r="B945" s="211"/>
      <c r="C945" s="211"/>
    </row>
    <row r="946" spans="1:3" ht="14.5" x14ac:dyDescent="0.35">
      <c r="A946" s="211"/>
      <c r="B946" s="211"/>
      <c r="C946" s="211"/>
    </row>
    <row r="947" spans="1:3" ht="14.5" x14ac:dyDescent="0.35">
      <c r="A947" s="211"/>
      <c r="B947" s="211"/>
      <c r="C947" s="211"/>
    </row>
    <row r="948" spans="1:3" ht="14.5" x14ac:dyDescent="0.35">
      <c r="A948" s="211"/>
      <c r="B948" s="211"/>
      <c r="C948" s="211"/>
    </row>
    <row r="949" spans="1:3" ht="14.5" x14ac:dyDescent="0.35">
      <c r="A949" s="211"/>
      <c r="B949" s="211"/>
      <c r="C949" s="211"/>
    </row>
    <row r="950" spans="1:3" ht="14.5" x14ac:dyDescent="0.35">
      <c r="A950" s="211"/>
      <c r="B950" s="211"/>
      <c r="C950" s="211"/>
    </row>
    <row r="951" spans="1:3" ht="14.5" x14ac:dyDescent="0.35">
      <c r="A951" s="211"/>
      <c r="B951" s="211"/>
      <c r="C951" s="211"/>
    </row>
    <row r="952" spans="1:3" ht="14.5" x14ac:dyDescent="0.35">
      <c r="A952" s="211"/>
      <c r="B952" s="211"/>
      <c r="C952" s="211"/>
    </row>
    <row r="953" spans="1:3" ht="14.5" x14ac:dyDescent="0.35">
      <c r="A953" s="211"/>
      <c r="B953" s="211"/>
      <c r="C953" s="211"/>
    </row>
    <row r="954" spans="1:3" ht="14.5" x14ac:dyDescent="0.35">
      <c r="A954" s="211"/>
      <c r="B954" s="211"/>
      <c r="C954" s="211"/>
    </row>
    <row r="955" spans="1:3" ht="14.5" x14ac:dyDescent="0.35">
      <c r="A955" s="211"/>
      <c r="B955" s="211"/>
      <c r="C955" s="211"/>
    </row>
    <row r="956" spans="1:3" ht="14.5" x14ac:dyDescent="0.35">
      <c r="A956" s="211"/>
      <c r="B956" s="211"/>
      <c r="C956" s="211"/>
    </row>
    <row r="957" spans="1:3" ht="14.5" x14ac:dyDescent="0.35">
      <c r="A957" s="211"/>
      <c r="B957" s="211"/>
      <c r="C957" s="211"/>
    </row>
    <row r="958" spans="1:3" ht="14.5" x14ac:dyDescent="0.35">
      <c r="A958" s="211"/>
      <c r="B958" s="211"/>
      <c r="C958" s="211"/>
    </row>
    <row r="959" spans="1:3" ht="14.5" x14ac:dyDescent="0.35">
      <c r="A959" s="211"/>
      <c r="B959" s="211"/>
      <c r="C959" s="211"/>
    </row>
    <row r="960" spans="1:3" ht="14.5" x14ac:dyDescent="0.35">
      <c r="A960" s="211"/>
      <c r="B960" s="211"/>
      <c r="C960" s="211"/>
    </row>
    <row r="961" spans="1:3" ht="14.5" x14ac:dyDescent="0.35">
      <c r="A961" s="211"/>
      <c r="B961" s="211"/>
      <c r="C961" s="211"/>
    </row>
    <row r="962" spans="1:3" ht="14.5" x14ac:dyDescent="0.35">
      <c r="A962" s="211"/>
      <c r="B962" s="211"/>
      <c r="C962" s="211"/>
    </row>
    <row r="963" spans="1:3" ht="14.5" x14ac:dyDescent="0.35">
      <c r="A963" s="211"/>
      <c r="B963" s="211"/>
      <c r="C963" s="211"/>
    </row>
    <row r="964" spans="1:3" ht="14.5" x14ac:dyDescent="0.35">
      <c r="A964" s="211"/>
      <c r="B964" s="211"/>
      <c r="C964" s="211"/>
    </row>
    <row r="965" spans="1:3" ht="14.5" x14ac:dyDescent="0.35">
      <c r="A965" s="211"/>
      <c r="B965" s="211"/>
      <c r="C965" s="211"/>
    </row>
    <row r="966" spans="1:3" ht="14.5" x14ac:dyDescent="0.35">
      <c r="A966" s="211"/>
      <c r="B966" s="211"/>
      <c r="C966" s="211"/>
    </row>
    <row r="967" spans="1:3" ht="14.5" x14ac:dyDescent="0.35">
      <c r="A967" s="211"/>
      <c r="B967" s="211"/>
      <c r="C967" s="211"/>
    </row>
    <row r="968" spans="1:3" ht="14.5" x14ac:dyDescent="0.35">
      <c r="A968" s="211"/>
      <c r="B968" s="211"/>
      <c r="C968" s="211"/>
    </row>
    <row r="969" spans="1:3" ht="14.5" x14ac:dyDescent="0.35">
      <c r="A969" s="211"/>
      <c r="B969" s="211"/>
      <c r="C969" s="211"/>
    </row>
    <row r="970" spans="1:3" ht="14.5" x14ac:dyDescent="0.35">
      <c r="A970" s="211"/>
      <c r="B970" s="211"/>
      <c r="C970" s="211"/>
    </row>
    <row r="971" spans="1:3" ht="14.5" x14ac:dyDescent="0.35">
      <c r="A971" s="211"/>
      <c r="B971" s="211"/>
      <c r="C971" s="211"/>
    </row>
    <row r="972" spans="1:3" ht="14.5" x14ac:dyDescent="0.35">
      <c r="A972" s="211"/>
      <c r="B972" s="211"/>
      <c r="C972" s="211"/>
    </row>
    <row r="973" spans="1:3" ht="14.5" x14ac:dyDescent="0.35">
      <c r="A973" s="211"/>
      <c r="B973" s="211"/>
      <c r="C973" s="211"/>
    </row>
    <row r="974" spans="1:3" ht="14.5" x14ac:dyDescent="0.35">
      <c r="A974" s="211"/>
      <c r="B974" s="211"/>
      <c r="C974" s="211"/>
    </row>
    <row r="975" spans="1:3" ht="14.5" x14ac:dyDescent="0.35">
      <c r="A975" s="211"/>
      <c r="B975" s="211"/>
      <c r="C975" s="211"/>
    </row>
    <row r="976" spans="1:3" ht="14.5" x14ac:dyDescent="0.35">
      <c r="A976" s="211"/>
      <c r="B976" s="211"/>
      <c r="C976" s="211"/>
    </row>
    <row r="977" spans="1:3" ht="14.5" x14ac:dyDescent="0.35">
      <c r="A977" s="211"/>
      <c r="B977" s="211"/>
      <c r="C977" s="211"/>
    </row>
    <row r="978" spans="1:3" ht="14.5" x14ac:dyDescent="0.35">
      <c r="A978" s="211"/>
      <c r="B978" s="211"/>
      <c r="C978" s="211"/>
    </row>
    <row r="979" spans="1:3" ht="14.5" x14ac:dyDescent="0.35">
      <c r="A979" s="211"/>
      <c r="B979" s="211"/>
      <c r="C979" s="211"/>
    </row>
    <row r="980" spans="1:3" ht="14.5" x14ac:dyDescent="0.35">
      <c r="A980" s="211"/>
      <c r="B980" s="211"/>
      <c r="C980" s="211"/>
    </row>
    <row r="981" spans="1:3" ht="14.5" x14ac:dyDescent="0.35">
      <c r="A981" s="211"/>
      <c r="B981" s="211"/>
      <c r="C981" s="211"/>
    </row>
    <row r="982" spans="1:3" ht="14.5" x14ac:dyDescent="0.35">
      <c r="A982" s="211"/>
      <c r="B982" s="211"/>
      <c r="C982" s="211"/>
    </row>
    <row r="983" spans="1:3" ht="14.5" x14ac:dyDescent="0.35">
      <c r="A983" s="211"/>
      <c r="B983" s="211"/>
      <c r="C983" s="211"/>
    </row>
    <row r="984" spans="1:3" ht="14.5" x14ac:dyDescent="0.35">
      <c r="A984" s="211"/>
      <c r="B984" s="211"/>
      <c r="C984" s="211"/>
    </row>
    <row r="985" spans="1:3" ht="14.5" x14ac:dyDescent="0.35">
      <c r="A985" s="211"/>
      <c r="B985" s="211"/>
      <c r="C985" s="211"/>
    </row>
    <row r="986" spans="1:3" ht="14.5" x14ac:dyDescent="0.35">
      <c r="A986" s="211"/>
      <c r="B986" s="211"/>
      <c r="C986" s="211"/>
    </row>
    <row r="987" spans="1:3" ht="14.5" x14ac:dyDescent="0.35">
      <c r="A987" s="211"/>
      <c r="B987" s="211"/>
      <c r="C987" s="211"/>
    </row>
    <row r="988" spans="1:3" ht="14.5" x14ac:dyDescent="0.35">
      <c r="A988" s="211"/>
      <c r="B988" s="211"/>
      <c r="C988" s="211"/>
    </row>
    <row r="989" spans="1:3" ht="14.5" x14ac:dyDescent="0.35">
      <c r="A989" s="211"/>
      <c r="B989" s="211"/>
      <c r="C989" s="211"/>
    </row>
    <row r="990" spans="1:3" ht="14.5" x14ac:dyDescent="0.35">
      <c r="A990" s="211"/>
      <c r="B990" s="211"/>
      <c r="C990" s="211"/>
    </row>
    <row r="991" spans="1:3" ht="14.5" x14ac:dyDescent="0.35">
      <c r="A991" s="211"/>
      <c r="B991" s="211"/>
      <c r="C991" s="211"/>
    </row>
    <row r="992" spans="1:3" ht="14.5" x14ac:dyDescent="0.35">
      <c r="A992" s="211"/>
      <c r="B992" s="211"/>
      <c r="C992" s="211"/>
    </row>
    <row r="993" spans="1:3" ht="14.5" x14ac:dyDescent="0.35">
      <c r="A993" s="211"/>
      <c r="B993" s="211"/>
      <c r="C993" s="211"/>
    </row>
    <row r="994" spans="1:3" ht="14.5" x14ac:dyDescent="0.35">
      <c r="A994" s="211"/>
      <c r="B994" s="211"/>
      <c r="C994" s="211"/>
    </row>
    <row r="995" spans="1:3" ht="14.5" x14ac:dyDescent="0.35">
      <c r="A995" s="211"/>
      <c r="B995" s="211"/>
      <c r="C995" s="211"/>
    </row>
    <row r="996" spans="1:3" ht="14.5" x14ac:dyDescent="0.35">
      <c r="A996" s="211"/>
      <c r="B996" s="211"/>
      <c r="C996" s="211"/>
    </row>
    <row r="997" spans="1:3" ht="14.5" x14ac:dyDescent="0.35">
      <c r="A997" s="211"/>
      <c r="B997" s="211"/>
      <c r="C997" s="211"/>
    </row>
    <row r="998" spans="1:3" ht="14.5" x14ac:dyDescent="0.35">
      <c r="A998" s="211"/>
      <c r="B998" s="211"/>
      <c r="C998" s="211"/>
    </row>
    <row r="999" spans="1:3" ht="14.5" x14ac:dyDescent="0.35">
      <c r="A999" s="211"/>
      <c r="B999" s="211"/>
      <c r="C999" s="211"/>
    </row>
    <row r="1000" spans="1:3" ht="14.5" x14ac:dyDescent="0.35">
      <c r="A1000" s="211"/>
      <c r="B1000" s="211"/>
      <c r="C1000" s="211"/>
    </row>
    <row r="1001" spans="1:3" ht="14.5" x14ac:dyDescent="0.35">
      <c r="A1001" s="211"/>
      <c r="B1001" s="211"/>
      <c r="C1001" s="211"/>
    </row>
    <row r="1002" spans="1:3" ht="14.5" x14ac:dyDescent="0.35">
      <c r="A1002" s="211"/>
      <c r="B1002" s="211"/>
      <c r="C1002" s="211"/>
    </row>
    <row r="1003" spans="1:3" ht="14.5" x14ac:dyDescent="0.35">
      <c r="A1003" s="211"/>
      <c r="B1003" s="211"/>
      <c r="C1003" s="211"/>
    </row>
    <row r="1004" spans="1:3" ht="14.5" x14ac:dyDescent="0.35">
      <c r="A1004" s="211"/>
      <c r="B1004" s="211"/>
      <c r="C1004" s="211"/>
    </row>
    <row r="1005" spans="1:3" ht="14.5" x14ac:dyDescent="0.35">
      <c r="A1005" s="211"/>
      <c r="B1005" s="211"/>
      <c r="C1005" s="211"/>
    </row>
    <row r="1006" spans="1:3" ht="14.5" x14ac:dyDescent="0.35">
      <c r="A1006" s="211"/>
      <c r="B1006" s="211"/>
      <c r="C1006" s="211"/>
    </row>
    <row r="1007" spans="1:3" ht="14.5" x14ac:dyDescent="0.35">
      <c r="A1007" s="211"/>
      <c r="B1007" s="211"/>
      <c r="C1007" s="211"/>
    </row>
    <row r="1008" spans="1:3" ht="14.5" x14ac:dyDescent="0.35">
      <c r="A1008" s="211"/>
      <c r="B1008" s="211"/>
      <c r="C1008" s="211"/>
    </row>
    <row r="1009" spans="1:3" ht="14.5" x14ac:dyDescent="0.35">
      <c r="A1009" s="211"/>
      <c r="B1009" s="211"/>
      <c r="C1009" s="211"/>
    </row>
    <row r="1010" spans="1:3" ht="14.5" x14ac:dyDescent="0.35">
      <c r="A1010" s="211"/>
      <c r="B1010" s="211"/>
      <c r="C1010" s="211"/>
    </row>
    <row r="1011" spans="1:3" ht="14.5" x14ac:dyDescent="0.35">
      <c r="A1011" s="211"/>
      <c r="B1011" s="211"/>
      <c r="C1011" s="211"/>
    </row>
    <row r="1012" spans="1:3" ht="14.5" x14ac:dyDescent="0.35">
      <c r="A1012" s="211"/>
      <c r="B1012" s="211"/>
      <c r="C1012" s="211"/>
    </row>
    <row r="1013" spans="1:3" ht="14.5" x14ac:dyDescent="0.35">
      <c r="A1013" s="211"/>
      <c r="B1013" s="211"/>
      <c r="C1013" s="211"/>
    </row>
    <row r="1014" spans="1:3" ht="14.5" x14ac:dyDescent="0.35">
      <c r="A1014" s="211"/>
      <c r="B1014" s="211"/>
      <c r="C1014" s="211"/>
    </row>
    <row r="1015" spans="1:3" ht="14.5" x14ac:dyDescent="0.35">
      <c r="A1015" s="211"/>
      <c r="B1015" s="211"/>
      <c r="C1015" s="211"/>
    </row>
    <row r="1016" spans="1:3" ht="14.5" x14ac:dyDescent="0.35">
      <c r="A1016" s="211"/>
      <c r="B1016" s="211"/>
      <c r="C1016" s="211"/>
    </row>
    <row r="1017" spans="1:3" ht="14.5" x14ac:dyDescent="0.35">
      <c r="A1017" s="211"/>
      <c r="B1017" s="211"/>
      <c r="C1017" s="211"/>
    </row>
    <row r="1018" spans="1:3" ht="14.5" x14ac:dyDescent="0.35">
      <c r="A1018" s="211"/>
      <c r="B1018" s="211"/>
      <c r="C1018" s="211"/>
    </row>
    <row r="1019" spans="1:3" ht="14.5" x14ac:dyDescent="0.35">
      <c r="A1019" s="211"/>
      <c r="B1019" s="211"/>
      <c r="C1019" s="211"/>
    </row>
    <row r="1020" spans="1:3" ht="14.5" x14ac:dyDescent="0.35">
      <c r="A1020" s="211"/>
      <c r="B1020" s="211"/>
      <c r="C1020" s="211"/>
    </row>
    <row r="1021" spans="1:3" ht="14.5" x14ac:dyDescent="0.35">
      <c r="A1021" s="211"/>
      <c r="B1021" s="211"/>
      <c r="C1021" s="211"/>
    </row>
    <row r="1022" spans="1:3" ht="14.5" x14ac:dyDescent="0.35">
      <c r="A1022" s="211"/>
      <c r="B1022" s="211"/>
      <c r="C1022" s="211"/>
    </row>
    <row r="1023" spans="1:3" ht="14.5" x14ac:dyDescent="0.35">
      <c r="A1023" s="211"/>
      <c r="B1023" s="211"/>
      <c r="C1023" s="211"/>
    </row>
    <row r="1024" spans="1:3" ht="14.5" x14ac:dyDescent="0.35">
      <c r="A1024" s="211"/>
      <c r="B1024" s="211"/>
      <c r="C1024" s="211"/>
    </row>
    <row r="1025" spans="1:3" ht="14.5" x14ac:dyDescent="0.35">
      <c r="A1025" s="211"/>
      <c r="B1025" s="211"/>
      <c r="C1025" s="211"/>
    </row>
    <row r="1026" spans="1:3" ht="14.5" x14ac:dyDescent="0.35">
      <c r="A1026" s="211"/>
      <c r="B1026" s="211"/>
      <c r="C1026" s="211"/>
    </row>
    <row r="1027" spans="1:3" ht="14.5" x14ac:dyDescent="0.35">
      <c r="A1027" s="211"/>
      <c r="B1027" s="211"/>
      <c r="C1027" s="211"/>
    </row>
    <row r="1028" spans="1:3" ht="14.5" x14ac:dyDescent="0.35">
      <c r="A1028" s="211"/>
      <c r="B1028" s="211"/>
      <c r="C1028" s="211"/>
    </row>
    <row r="1029" spans="1:3" ht="14.5" x14ac:dyDescent="0.35">
      <c r="A1029" s="211"/>
      <c r="B1029" s="211"/>
      <c r="C1029" s="211"/>
    </row>
    <row r="1030" spans="1:3" ht="14.5" x14ac:dyDescent="0.35">
      <c r="A1030" s="211"/>
      <c r="B1030" s="211"/>
      <c r="C1030" s="211"/>
    </row>
    <row r="1031" spans="1:3" ht="14.5" x14ac:dyDescent="0.35">
      <c r="A1031" s="211"/>
      <c r="B1031" s="211"/>
      <c r="C1031" s="211"/>
    </row>
    <row r="1032" spans="1:3" ht="14.5" x14ac:dyDescent="0.35">
      <c r="A1032" s="211"/>
      <c r="B1032" s="211"/>
      <c r="C1032" s="211"/>
    </row>
    <row r="1033" spans="1:3" ht="14.5" x14ac:dyDescent="0.35">
      <c r="A1033" s="211"/>
      <c r="B1033" s="211"/>
      <c r="C1033" s="211"/>
    </row>
    <row r="1034" spans="1:3" ht="14.5" x14ac:dyDescent="0.35">
      <c r="A1034" s="211"/>
      <c r="B1034" s="211"/>
      <c r="C1034" s="211"/>
    </row>
    <row r="1035" spans="1:3" ht="14.5" x14ac:dyDescent="0.35">
      <c r="A1035" s="211"/>
      <c r="B1035" s="211"/>
      <c r="C1035" s="211"/>
    </row>
    <row r="1036" spans="1:3" ht="14.5" x14ac:dyDescent="0.35">
      <c r="A1036" s="211"/>
      <c r="B1036" s="211"/>
      <c r="C1036" s="211"/>
    </row>
    <row r="1037" spans="1:3" ht="14.5" x14ac:dyDescent="0.35">
      <c r="A1037" s="211"/>
      <c r="B1037" s="211"/>
      <c r="C1037" s="211"/>
    </row>
    <row r="1038" spans="1:3" ht="14.5" x14ac:dyDescent="0.35">
      <c r="A1038" s="211"/>
      <c r="B1038" s="211"/>
      <c r="C1038" s="211"/>
    </row>
    <row r="1039" spans="1:3" ht="14.5" x14ac:dyDescent="0.35">
      <c r="A1039" s="211"/>
      <c r="B1039" s="211"/>
      <c r="C1039" s="211"/>
    </row>
    <row r="1040" spans="1:3" ht="14.5" x14ac:dyDescent="0.35">
      <c r="A1040" s="211"/>
      <c r="B1040" s="211"/>
      <c r="C1040" s="211"/>
    </row>
    <row r="1041" spans="1:3" ht="14.5" x14ac:dyDescent="0.35">
      <c r="A1041" s="211"/>
      <c r="B1041" s="211"/>
      <c r="C1041" s="211"/>
    </row>
    <row r="1042" spans="1:3" ht="14.5" x14ac:dyDescent="0.35">
      <c r="A1042" s="211"/>
      <c r="B1042" s="211"/>
      <c r="C1042" s="211"/>
    </row>
    <row r="1043" spans="1:3" ht="14.5" x14ac:dyDescent="0.35">
      <c r="A1043" s="211"/>
      <c r="B1043" s="211"/>
      <c r="C1043" s="211"/>
    </row>
    <row r="1044" spans="1:3" ht="14.5" x14ac:dyDescent="0.35">
      <c r="A1044" s="211"/>
      <c r="B1044" s="211"/>
      <c r="C1044" s="211"/>
    </row>
    <row r="1045" spans="1:3" ht="14.5" x14ac:dyDescent="0.35">
      <c r="A1045" s="211"/>
      <c r="B1045" s="211"/>
      <c r="C1045" s="211"/>
    </row>
    <row r="1046" spans="1:3" ht="14.5" x14ac:dyDescent="0.35">
      <c r="A1046" s="211"/>
      <c r="B1046" s="211"/>
      <c r="C1046" s="211"/>
    </row>
    <row r="1047" spans="1:3" ht="14.5" x14ac:dyDescent="0.35">
      <c r="A1047" s="211"/>
      <c r="B1047" s="211"/>
      <c r="C1047" s="211"/>
    </row>
    <row r="1048" spans="1:3" ht="14.5" x14ac:dyDescent="0.35">
      <c r="A1048" s="211"/>
      <c r="B1048" s="211"/>
      <c r="C1048" s="211"/>
    </row>
    <row r="1049" spans="1:3" ht="14.5" x14ac:dyDescent="0.35">
      <c r="A1049" s="211"/>
      <c r="B1049" s="211"/>
      <c r="C1049" s="211"/>
    </row>
    <row r="1050" spans="1:3" ht="14.5" x14ac:dyDescent="0.35">
      <c r="A1050" s="211"/>
      <c r="B1050" s="211"/>
      <c r="C1050" s="211"/>
    </row>
    <row r="1051" spans="1:3" ht="14.5" x14ac:dyDescent="0.35">
      <c r="A1051" s="211"/>
      <c r="B1051" s="211"/>
      <c r="C1051" s="211"/>
    </row>
    <row r="1052" spans="1:3" ht="14.5" x14ac:dyDescent="0.35">
      <c r="A1052" s="211"/>
      <c r="B1052" s="211"/>
      <c r="C1052" s="211"/>
    </row>
    <row r="1053" spans="1:3" ht="14.5" x14ac:dyDescent="0.35">
      <c r="A1053" s="211"/>
      <c r="B1053" s="211"/>
      <c r="C1053" s="211"/>
    </row>
    <row r="1054" spans="1:3" ht="14.5" x14ac:dyDescent="0.35">
      <c r="A1054" s="211"/>
      <c r="B1054" s="211"/>
      <c r="C1054" s="211"/>
    </row>
    <row r="1055" spans="1:3" ht="14.5" x14ac:dyDescent="0.35">
      <c r="A1055" s="211"/>
      <c r="B1055" s="211"/>
      <c r="C1055" s="211"/>
    </row>
    <row r="1056" spans="1:3" ht="14.5" x14ac:dyDescent="0.35">
      <c r="A1056" s="211"/>
      <c r="B1056" s="211"/>
      <c r="C1056" s="211"/>
    </row>
    <row r="1057" spans="1:3" ht="14.5" x14ac:dyDescent="0.35">
      <c r="A1057" s="211"/>
      <c r="B1057" s="211"/>
      <c r="C1057" s="211"/>
    </row>
    <row r="1058" spans="1:3" ht="14.5" x14ac:dyDescent="0.35">
      <c r="A1058" s="211"/>
      <c r="B1058" s="211"/>
      <c r="C1058" s="211"/>
    </row>
    <row r="1059" spans="1:3" ht="14.5" x14ac:dyDescent="0.35">
      <c r="A1059" s="211"/>
      <c r="B1059" s="211"/>
      <c r="C1059" s="211"/>
    </row>
    <row r="1060" spans="1:3" ht="14.5" x14ac:dyDescent="0.35">
      <c r="A1060" s="211"/>
      <c r="B1060" s="211"/>
      <c r="C1060" s="211"/>
    </row>
    <row r="1061" spans="1:3" ht="14.5" x14ac:dyDescent="0.35">
      <c r="A1061" s="211"/>
      <c r="B1061" s="211"/>
      <c r="C1061" s="211"/>
    </row>
    <row r="1062" spans="1:3" ht="14.5" x14ac:dyDescent="0.35">
      <c r="A1062" s="211"/>
      <c r="B1062" s="211"/>
      <c r="C1062" s="211"/>
    </row>
    <row r="1063" spans="1:3" ht="14.5" x14ac:dyDescent="0.35">
      <c r="A1063" s="211"/>
      <c r="B1063" s="211"/>
      <c r="C1063" s="211"/>
    </row>
    <row r="1064" spans="1:3" ht="14.5" x14ac:dyDescent="0.35">
      <c r="A1064" s="211"/>
      <c r="B1064" s="211"/>
      <c r="C1064" s="211"/>
    </row>
    <row r="1065" spans="1:3" ht="14.5" x14ac:dyDescent="0.35">
      <c r="A1065" s="211"/>
      <c r="B1065" s="211"/>
      <c r="C1065" s="211"/>
    </row>
    <row r="1066" spans="1:3" ht="14.5" x14ac:dyDescent="0.35">
      <c r="A1066" s="211"/>
      <c r="B1066" s="211"/>
      <c r="C1066" s="211"/>
    </row>
    <row r="1067" spans="1:3" ht="14.5" x14ac:dyDescent="0.35">
      <c r="A1067" s="211"/>
      <c r="B1067" s="211"/>
      <c r="C1067" s="211"/>
    </row>
    <row r="1068" spans="1:3" ht="14.5" x14ac:dyDescent="0.35">
      <c r="A1068" s="211"/>
      <c r="B1068" s="211"/>
      <c r="C1068" s="211"/>
    </row>
    <row r="1069" spans="1:3" ht="14.5" x14ac:dyDescent="0.35">
      <c r="A1069" s="211"/>
      <c r="B1069" s="211"/>
      <c r="C1069" s="211"/>
    </row>
    <row r="1070" spans="1:3" ht="14.5" x14ac:dyDescent="0.35">
      <c r="A1070" s="211"/>
      <c r="B1070" s="211"/>
      <c r="C1070" s="211"/>
    </row>
    <row r="1071" spans="1:3" ht="14.5" x14ac:dyDescent="0.35">
      <c r="A1071" s="211"/>
      <c r="B1071" s="211"/>
      <c r="C1071" s="211"/>
    </row>
    <row r="1072" spans="1:3" ht="14.5" x14ac:dyDescent="0.35">
      <c r="A1072" s="211"/>
      <c r="B1072" s="211"/>
      <c r="C1072" s="211"/>
    </row>
    <row r="1073" spans="1:3" ht="14.5" x14ac:dyDescent="0.35">
      <c r="A1073" s="211"/>
      <c r="B1073" s="211"/>
      <c r="C1073" s="211"/>
    </row>
    <row r="1074" spans="1:3" ht="14.5" x14ac:dyDescent="0.35">
      <c r="A1074" s="211"/>
      <c r="B1074" s="211"/>
      <c r="C1074" s="211"/>
    </row>
    <row r="1075" spans="1:3" ht="14.5" x14ac:dyDescent="0.35">
      <c r="A1075" s="211"/>
      <c r="B1075" s="211"/>
      <c r="C1075" s="211"/>
    </row>
    <row r="1076" spans="1:3" ht="14.5" x14ac:dyDescent="0.35">
      <c r="A1076" s="211"/>
      <c r="B1076" s="211"/>
      <c r="C1076" s="211"/>
    </row>
    <row r="1077" spans="1:3" ht="14.5" x14ac:dyDescent="0.35">
      <c r="A1077" s="211"/>
      <c r="B1077" s="211"/>
      <c r="C1077" s="211"/>
    </row>
    <row r="1078" spans="1:3" ht="14.5" x14ac:dyDescent="0.35">
      <c r="A1078" s="211"/>
      <c r="B1078" s="211"/>
      <c r="C1078" s="211"/>
    </row>
    <row r="1079" spans="1:3" ht="14.5" x14ac:dyDescent="0.35">
      <c r="A1079" s="211"/>
      <c r="B1079" s="211"/>
      <c r="C1079" s="211"/>
    </row>
    <row r="1080" spans="1:3" ht="14.5" x14ac:dyDescent="0.35">
      <c r="A1080" s="211"/>
      <c r="B1080" s="211"/>
      <c r="C1080" s="211"/>
    </row>
    <row r="1081" spans="1:3" ht="14.5" x14ac:dyDescent="0.35">
      <c r="A1081" s="211"/>
      <c r="B1081" s="211"/>
      <c r="C1081" s="211"/>
    </row>
    <row r="1082" spans="1:3" ht="14.5" x14ac:dyDescent="0.35">
      <c r="A1082" s="211"/>
      <c r="B1082" s="211"/>
      <c r="C1082" s="211"/>
    </row>
    <row r="1083" spans="1:3" ht="14.5" x14ac:dyDescent="0.35">
      <c r="A1083" s="211"/>
      <c r="B1083" s="211"/>
      <c r="C1083" s="211"/>
    </row>
    <row r="1084" spans="1:3" ht="14.5" x14ac:dyDescent="0.35">
      <c r="A1084" s="211"/>
      <c r="B1084" s="211"/>
      <c r="C1084" s="211"/>
    </row>
    <row r="1085" spans="1:3" ht="14.5" x14ac:dyDescent="0.35">
      <c r="A1085" s="211"/>
      <c r="B1085" s="211"/>
      <c r="C1085" s="211"/>
    </row>
    <row r="1086" spans="1:3" ht="14.5" x14ac:dyDescent="0.35">
      <c r="A1086" s="211"/>
      <c r="B1086" s="211"/>
      <c r="C1086" s="211"/>
    </row>
    <row r="1087" spans="1:3" ht="14.5" x14ac:dyDescent="0.35">
      <c r="A1087" s="211"/>
      <c r="B1087" s="211"/>
      <c r="C1087" s="211"/>
    </row>
    <row r="1088" spans="1:3" ht="14.5" x14ac:dyDescent="0.35">
      <c r="A1088" s="211"/>
      <c r="B1088" s="211"/>
      <c r="C1088" s="211"/>
    </row>
    <row r="1089" spans="1:3" ht="14.5" x14ac:dyDescent="0.35">
      <c r="A1089" s="211"/>
      <c r="B1089" s="211"/>
      <c r="C1089" s="211"/>
    </row>
    <row r="1090" spans="1:3" ht="14.5" x14ac:dyDescent="0.35">
      <c r="A1090" s="211"/>
      <c r="B1090" s="211"/>
      <c r="C1090" s="211"/>
    </row>
    <row r="1091" spans="1:3" ht="14.5" x14ac:dyDescent="0.35">
      <c r="A1091" s="211"/>
      <c r="B1091" s="211"/>
      <c r="C1091" s="211"/>
    </row>
    <row r="1092" spans="1:3" ht="14.5" x14ac:dyDescent="0.35">
      <c r="A1092" s="211"/>
      <c r="B1092" s="211"/>
      <c r="C1092" s="211"/>
    </row>
    <row r="1093" spans="1:3" ht="14.5" x14ac:dyDescent="0.35">
      <c r="A1093" s="211"/>
      <c r="B1093" s="211"/>
      <c r="C1093" s="211"/>
    </row>
    <row r="1094" spans="1:3" ht="14.5" x14ac:dyDescent="0.35">
      <c r="A1094" s="211"/>
      <c r="B1094" s="211"/>
      <c r="C1094" s="211"/>
    </row>
    <row r="1095" spans="1:3" ht="14.5" x14ac:dyDescent="0.35">
      <c r="A1095" s="211"/>
      <c r="B1095" s="211"/>
      <c r="C1095" s="211"/>
    </row>
    <row r="1096" spans="1:3" ht="14.5" x14ac:dyDescent="0.35">
      <c r="A1096" s="211"/>
      <c r="B1096" s="211"/>
      <c r="C1096" s="211"/>
    </row>
    <row r="1097" spans="1:3" ht="14.5" x14ac:dyDescent="0.35">
      <c r="A1097" s="211"/>
      <c r="B1097" s="211"/>
      <c r="C1097" s="211"/>
    </row>
    <row r="1098" spans="1:3" ht="14.5" x14ac:dyDescent="0.35">
      <c r="A1098" s="211"/>
      <c r="B1098" s="211"/>
      <c r="C1098" s="211"/>
    </row>
    <row r="1099" spans="1:3" ht="14.5" x14ac:dyDescent="0.35">
      <c r="A1099" s="211"/>
      <c r="B1099" s="211"/>
      <c r="C1099" s="211"/>
    </row>
    <row r="1100" spans="1:3" ht="14.5" x14ac:dyDescent="0.35">
      <c r="A1100" s="211"/>
      <c r="B1100" s="211"/>
      <c r="C1100" s="211"/>
    </row>
    <row r="1101" spans="1:3" ht="14.5" x14ac:dyDescent="0.35">
      <c r="A1101" s="211"/>
      <c r="B1101" s="211"/>
      <c r="C1101" s="211"/>
    </row>
    <row r="1102" spans="1:3" ht="14.5" x14ac:dyDescent="0.35">
      <c r="A1102" s="211"/>
      <c r="B1102" s="211"/>
      <c r="C1102" s="211"/>
    </row>
    <row r="1103" spans="1:3" ht="14.5" x14ac:dyDescent="0.35">
      <c r="A1103" s="211"/>
      <c r="B1103" s="211"/>
      <c r="C1103" s="211"/>
    </row>
    <row r="1104" spans="1:3" ht="14.5" x14ac:dyDescent="0.35">
      <c r="A1104" s="211"/>
      <c r="B1104" s="211"/>
      <c r="C1104" s="211"/>
    </row>
    <row r="1105" spans="1:3" ht="14.5" x14ac:dyDescent="0.35">
      <c r="A1105" s="211"/>
      <c r="B1105" s="211"/>
      <c r="C1105" s="211"/>
    </row>
    <row r="1106" spans="1:3" ht="14.5" x14ac:dyDescent="0.35">
      <c r="A1106" s="211"/>
      <c r="B1106" s="211"/>
      <c r="C1106" s="211"/>
    </row>
    <row r="1107" spans="1:3" ht="14.5" x14ac:dyDescent="0.35">
      <c r="A1107" s="211"/>
      <c r="B1107" s="211"/>
      <c r="C1107" s="211"/>
    </row>
    <row r="1108" spans="1:3" ht="14.5" x14ac:dyDescent="0.35">
      <c r="A1108" s="211"/>
      <c r="B1108" s="211"/>
      <c r="C1108" s="211"/>
    </row>
    <row r="1109" spans="1:3" ht="14.5" x14ac:dyDescent="0.35">
      <c r="A1109" s="211"/>
      <c r="B1109" s="211"/>
      <c r="C1109" s="211"/>
    </row>
    <row r="1110" spans="1:3" ht="14.5" x14ac:dyDescent="0.35">
      <c r="A1110" s="211"/>
      <c r="B1110" s="211"/>
      <c r="C1110" s="211"/>
    </row>
    <row r="1111" spans="1:3" ht="14.5" x14ac:dyDescent="0.35">
      <c r="A1111" s="211"/>
      <c r="B1111" s="211"/>
      <c r="C1111" s="211"/>
    </row>
    <row r="1112" spans="1:3" ht="14.5" x14ac:dyDescent="0.35">
      <c r="A1112" s="211"/>
      <c r="B1112" s="211"/>
      <c r="C1112" s="211"/>
    </row>
    <row r="1113" spans="1:3" ht="14.5" x14ac:dyDescent="0.35">
      <c r="A1113" s="211"/>
      <c r="B1113" s="211"/>
      <c r="C1113" s="211"/>
    </row>
    <row r="1114" spans="1:3" ht="14.5" x14ac:dyDescent="0.35">
      <c r="A1114" s="211"/>
      <c r="B1114" s="211"/>
      <c r="C1114" s="211"/>
    </row>
    <row r="1115" spans="1:3" ht="14.5" x14ac:dyDescent="0.35">
      <c r="A1115" s="211"/>
      <c r="B1115" s="211"/>
      <c r="C1115" s="211"/>
    </row>
    <row r="1116" spans="1:3" ht="14.5" x14ac:dyDescent="0.35">
      <c r="A1116" s="211"/>
      <c r="B1116" s="211"/>
      <c r="C1116" s="211"/>
    </row>
    <row r="1117" spans="1:3" ht="14.5" x14ac:dyDescent="0.35">
      <c r="A1117" s="211"/>
      <c r="B1117" s="211"/>
      <c r="C1117" s="211"/>
    </row>
    <row r="1118" spans="1:3" ht="14.5" x14ac:dyDescent="0.35">
      <c r="A1118" s="211"/>
      <c r="B1118" s="211"/>
      <c r="C1118" s="211"/>
    </row>
    <row r="1119" spans="1:3" ht="14.5" x14ac:dyDescent="0.35">
      <c r="A1119" s="211"/>
      <c r="B1119" s="211"/>
      <c r="C1119" s="211"/>
    </row>
    <row r="1120" spans="1:3" ht="14.5" x14ac:dyDescent="0.35">
      <c r="A1120" s="211"/>
      <c r="B1120" s="211"/>
      <c r="C1120" s="211"/>
    </row>
    <row r="1121" spans="1:3" ht="14.5" x14ac:dyDescent="0.35">
      <c r="A1121" s="211"/>
      <c r="B1121" s="211"/>
      <c r="C1121" s="211"/>
    </row>
    <row r="1122" spans="1:3" ht="14.5" x14ac:dyDescent="0.35">
      <c r="A1122" s="211"/>
      <c r="B1122" s="211"/>
      <c r="C1122" s="211"/>
    </row>
    <row r="1123" spans="1:3" ht="14.5" x14ac:dyDescent="0.35">
      <c r="A1123" s="211"/>
      <c r="B1123" s="211"/>
      <c r="C1123" s="211"/>
    </row>
    <row r="1124" spans="1:3" ht="14.5" x14ac:dyDescent="0.35">
      <c r="A1124" s="211"/>
      <c r="B1124" s="211"/>
      <c r="C1124" s="211"/>
    </row>
    <row r="1125" spans="1:3" ht="14.5" x14ac:dyDescent="0.35">
      <c r="A1125" s="211"/>
      <c r="B1125" s="211"/>
      <c r="C1125" s="211"/>
    </row>
    <row r="1126" spans="1:3" ht="14.5" x14ac:dyDescent="0.35">
      <c r="A1126" s="211"/>
      <c r="B1126" s="211"/>
      <c r="C1126" s="211"/>
    </row>
    <row r="1127" spans="1:3" ht="14.5" x14ac:dyDescent="0.35">
      <c r="A1127" s="211"/>
      <c r="B1127" s="211"/>
      <c r="C1127" s="211"/>
    </row>
    <row r="1128" spans="1:3" ht="14.5" x14ac:dyDescent="0.35">
      <c r="A1128" s="211"/>
      <c r="B1128" s="211"/>
      <c r="C1128" s="211"/>
    </row>
    <row r="1129" spans="1:3" ht="14.5" x14ac:dyDescent="0.35">
      <c r="A1129" s="211"/>
      <c r="B1129" s="211"/>
      <c r="C1129" s="211"/>
    </row>
    <row r="1130" spans="1:3" ht="14.5" x14ac:dyDescent="0.35">
      <c r="A1130" s="211"/>
      <c r="B1130" s="211"/>
      <c r="C1130" s="211"/>
    </row>
    <row r="1131" spans="1:3" ht="14.5" x14ac:dyDescent="0.35">
      <c r="A1131" s="211"/>
      <c r="B1131" s="211"/>
      <c r="C1131" s="211"/>
    </row>
    <row r="1132" spans="1:3" ht="14.5" x14ac:dyDescent="0.35">
      <c r="A1132" s="211"/>
      <c r="B1132" s="211"/>
      <c r="C1132" s="211"/>
    </row>
    <row r="1133" spans="1:3" ht="14.5" x14ac:dyDescent="0.35">
      <c r="A1133" s="211"/>
      <c r="B1133" s="211"/>
      <c r="C1133" s="211"/>
    </row>
    <row r="1134" spans="1:3" ht="14.5" x14ac:dyDescent="0.35">
      <c r="A1134" s="211"/>
      <c r="B1134" s="211"/>
      <c r="C1134" s="211"/>
    </row>
    <row r="1135" spans="1:3" ht="14.5" x14ac:dyDescent="0.35">
      <c r="A1135" s="211"/>
      <c r="B1135" s="211"/>
      <c r="C1135" s="211"/>
    </row>
    <row r="1136" spans="1:3" ht="14.5" x14ac:dyDescent="0.35">
      <c r="A1136" s="211"/>
      <c r="B1136" s="211"/>
      <c r="C1136" s="211"/>
    </row>
    <row r="1137" spans="1:3" ht="14.5" x14ac:dyDescent="0.35">
      <c r="A1137" s="211"/>
      <c r="B1137" s="211"/>
      <c r="C1137" s="211"/>
    </row>
    <row r="1138" spans="1:3" ht="14.5" x14ac:dyDescent="0.35">
      <c r="A1138" s="211"/>
      <c r="B1138" s="211"/>
      <c r="C1138" s="211"/>
    </row>
    <row r="1139" spans="1:3" ht="14.5" x14ac:dyDescent="0.35">
      <c r="A1139" s="211"/>
      <c r="B1139" s="211"/>
      <c r="C1139" s="211"/>
    </row>
    <row r="1140" spans="1:3" ht="14.5" x14ac:dyDescent="0.35">
      <c r="A1140" s="211"/>
      <c r="B1140" s="211"/>
      <c r="C1140" s="211"/>
    </row>
    <row r="1141" spans="1:3" ht="14.5" x14ac:dyDescent="0.35">
      <c r="A1141" s="211"/>
      <c r="B1141" s="211"/>
      <c r="C1141" s="211"/>
    </row>
    <row r="1142" spans="1:3" ht="14.5" x14ac:dyDescent="0.35">
      <c r="A1142" s="211"/>
      <c r="B1142" s="211"/>
      <c r="C1142" s="211"/>
    </row>
    <row r="1143" spans="1:3" ht="14.5" x14ac:dyDescent="0.35">
      <c r="A1143" s="211"/>
      <c r="B1143" s="211"/>
      <c r="C1143" s="211"/>
    </row>
    <row r="1144" spans="1:3" ht="14.5" x14ac:dyDescent="0.35">
      <c r="A1144" s="211"/>
      <c r="B1144" s="211"/>
      <c r="C1144" s="211"/>
    </row>
    <row r="1145" spans="1:3" ht="14.5" x14ac:dyDescent="0.35">
      <c r="A1145" s="211"/>
      <c r="B1145" s="211"/>
      <c r="C1145" s="211"/>
    </row>
    <row r="1146" spans="1:3" ht="14.5" x14ac:dyDescent="0.35">
      <c r="A1146" s="211"/>
      <c r="B1146" s="211"/>
      <c r="C1146" s="211"/>
    </row>
    <row r="1147" spans="1:3" ht="14.5" x14ac:dyDescent="0.35">
      <c r="A1147" s="211"/>
      <c r="B1147" s="211"/>
      <c r="C1147" s="211"/>
    </row>
    <row r="1148" spans="1:3" ht="14.5" x14ac:dyDescent="0.35">
      <c r="A1148" s="211"/>
      <c r="B1148" s="211"/>
      <c r="C1148" s="211"/>
    </row>
    <row r="1149" spans="1:3" ht="14.5" x14ac:dyDescent="0.35">
      <c r="A1149" s="211"/>
      <c r="B1149" s="211"/>
      <c r="C1149" s="211"/>
    </row>
    <row r="1150" spans="1:3" ht="14.5" x14ac:dyDescent="0.35">
      <c r="A1150" s="211"/>
      <c r="B1150" s="211"/>
      <c r="C1150" s="211"/>
    </row>
    <row r="1151" spans="1:3" ht="14.5" x14ac:dyDescent="0.35">
      <c r="A1151" s="211"/>
      <c r="B1151" s="211"/>
      <c r="C1151" s="211"/>
    </row>
    <row r="1152" spans="1:3" ht="14.5" x14ac:dyDescent="0.35">
      <c r="A1152" s="211"/>
      <c r="B1152" s="211"/>
      <c r="C1152" s="211"/>
    </row>
    <row r="1153" spans="1:3" ht="14.5" x14ac:dyDescent="0.35">
      <c r="A1153" s="211"/>
      <c r="B1153" s="211"/>
      <c r="C1153" s="211"/>
    </row>
    <row r="1154" spans="1:3" ht="14.5" x14ac:dyDescent="0.35">
      <c r="A1154" s="211"/>
      <c r="B1154" s="211"/>
      <c r="C1154" s="211"/>
    </row>
    <row r="1155" spans="1:3" ht="14.5" x14ac:dyDescent="0.35">
      <c r="A1155" s="211"/>
      <c r="B1155" s="211"/>
      <c r="C1155" s="211"/>
    </row>
    <row r="1156" spans="1:3" ht="14.5" x14ac:dyDescent="0.35">
      <c r="A1156" s="211"/>
      <c r="B1156" s="211"/>
      <c r="C1156" s="211"/>
    </row>
    <row r="1157" spans="1:3" ht="14.5" x14ac:dyDescent="0.35">
      <c r="A1157" s="211"/>
      <c r="B1157" s="211"/>
      <c r="C1157" s="211"/>
    </row>
    <row r="1158" spans="1:3" ht="14.5" x14ac:dyDescent="0.35">
      <c r="A1158" s="211"/>
      <c r="B1158" s="211"/>
      <c r="C1158" s="211"/>
    </row>
    <row r="1159" spans="1:3" ht="14.5" x14ac:dyDescent="0.35">
      <c r="A1159" s="211"/>
      <c r="B1159" s="211"/>
      <c r="C1159" s="211"/>
    </row>
    <row r="1160" spans="1:3" ht="14.5" x14ac:dyDescent="0.35">
      <c r="A1160" s="211"/>
      <c r="B1160" s="211"/>
      <c r="C1160" s="211"/>
    </row>
    <row r="1161" spans="1:3" ht="14.5" x14ac:dyDescent="0.35">
      <c r="A1161" s="211"/>
      <c r="B1161" s="211"/>
      <c r="C1161" s="211"/>
    </row>
    <row r="1162" spans="1:3" ht="14.5" x14ac:dyDescent="0.35">
      <c r="A1162" s="211"/>
      <c r="B1162" s="211"/>
      <c r="C1162" s="211"/>
    </row>
    <row r="1163" spans="1:3" ht="14.5" x14ac:dyDescent="0.35">
      <c r="A1163" s="211"/>
      <c r="B1163" s="211"/>
      <c r="C1163" s="211"/>
    </row>
    <row r="1164" spans="1:3" ht="14.5" x14ac:dyDescent="0.35">
      <c r="A1164" s="211"/>
      <c r="B1164" s="211"/>
      <c r="C1164" s="211"/>
    </row>
    <row r="1165" spans="1:3" ht="14.5" x14ac:dyDescent="0.35">
      <c r="A1165" s="211"/>
      <c r="B1165" s="211"/>
      <c r="C1165" s="211"/>
    </row>
    <row r="1166" spans="1:3" ht="14.5" x14ac:dyDescent="0.35">
      <c r="A1166" s="211"/>
      <c r="B1166" s="211"/>
      <c r="C1166" s="211"/>
    </row>
    <row r="1167" spans="1:3" ht="14.5" x14ac:dyDescent="0.35">
      <c r="A1167" s="211"/>
      <c r="B1167" s="211"/>
      <c r="C1167" s="211"/>
    </row>
    <row r="1168" spans="1:3" ht="14.5" x14ac:dyDescent="0.35">
      <c r="A1168" s="211"/>
      <c r="B1168" s="211"/>
      <c r="C1168" s="211"/>
    </row>
    <row r="1169" spans="1:3" ht="14.5" x14ac:dyDescent="0.35">
      <c r="A1169" s="211"/>
      <c r="B1169" s="211"/>
      <c r="C1169" s="211"/>
    </row>
    <row r="1170" spans="1:3" ht="14.5" x14ac:dyDescent="0.35">
      <c r="A1170" s="211"/>
      <c r="B1170" s="211"/>
      <c r="C1170" s="211"/>
    </row>
    <row r="1171" spans="1:3" ht="14.5" x14ac:dyDescent="0.35">
      <c r="A1171" s="211"/>
      <c r="B1171" s="211"/>
      <c r="C1171" s="211"/>
    </row>
    <row r="1172" spans="1:3" ht="14.5" x14ac:dyDescent="0.35">
      <c r="A1172" s="211"/>
      <c r="B1172" s="211"/>
      <c r="C1172" s="211"/>
    </row>
    <row r="1173" spans="1:3" ht="14.5" x14ac:dyDescent="0.35">
      <c r="A1173" s="211"/>
      <c r="B1173" s="211"/>
      <c r="C1173" s="211"/>
    </row>
    <row r="1174" spans="1:3" ht="14.5" x14ac:dyDescent="0.35">
      <c r="A1174" s="211"/>
      <c r="B1174" s="211"/>
      <c r="C1174" s="211"/>
    </row>
    <row r="1175" spans="1:3" ht="14.5" x14ac:dyDescent="0.35">
      <c r="A1175" s="211"/>
      <c r="B1175" s="211"/>
      <c r="C1175" s="211"/>
    </row>
    <row r="1176" spans="1:3" ht="14.5" x14ac:dyDescent="0.35">
      <c r="A1176" s="211"/>
      <c r="B1176" s="211"/>
      <c r="C1176" s="211"/>
    </row>
    <row r="1177" spans="1:3" ht="14.5" x14ac:dyDescent="0.35">
      <c r="A1177" s="211"/>
      <c r="B1177" s="211"/>
      <c r="C1177" s="211"/>
    </row>
    <row r="1178" spans="1:3" ht="14.5" x14ac:dyDescent="0.35">
      <c r="A1178" s="211"/>
      <c r="B1178" s="211"/>
      <c r="C1178" s="211"/>
    </row>
    <row r="1179" spans="1:3" ht="14.5" x14ac:dyDescent="0.35">
      <c r="A1179" s="211"/>
      <c r="B1179" s="211"/>
      <c r="C1179" s="211"/>
    </row>
    <row r="1180" spans="1:3" ht="14.5" x14ac:dyDescent="0.35">
      <c r="A1180" s="211"/>
      <c r="B1180" s="211"/>
      <c r="C1180" s="211"/>
    </row>
    <row r="1181" spans="1:3" ht="14.5" x14ac:dyDescent="0.35">
      <c r="A1181" s="211"/>
      <c r="B1181" s="211"/>
      <c r="C1181" s="211"/>
    </row>
    <row r="1182" spans="1:3" ht="14.5" x14ac:dyDescent="0.35">
      <c r="A1182" s="211"/>
      <c r="B1182" s="211"/>
      <c r="C1182" s="211"/>
    </row>
    <row r="1183" spans="1:3" ht="14.5" x14ac:dyDescent="0.35">
      <c r="A1183" s="211"/>
      <c r="B1183" s="211"/>
      <c r="C1183" s="211"/>
    </row>
    <row r="1184" spans="1:3" ht="14.5" x14ac:dyDescent="0.35">
      <c r="A1184" s="211"/>
      <c r="B1184" s="211"/>
      <c r="C1184" s="211"/>
    </row>
    <row r="1185" spans="1:3" ht="14.5" x14ac:dyDescent="0.35">
      <c r="A1185" s="211"/>
      <c r="B1185" s="211"/>
      <c r="C1185" s="211"/>
    </row>
    <row r="1186" spans="1:3" ht="14.5" x14ac:dyDescent="0.35">
      <c r="A1186" s="211"/>
      <c r="B1186" s="211"/>
      <c r="C1186" s="211"/>
    </row>
    <row r="1187" spans="1:3" ht="14.5" x14ac:dyDescent="0.35">
      <c r="A1187" s="211"/>
      <c r="B1187" s="211"/>
      <c r="C1187" s="211"/>
    </row>
    <row r="1188" spans="1:3" ht="14.5" x14ac:dyDescent="0.35">
      <c r="A1188" s="211"/>
      <c r="B1188" s="211"/>
      <c r="C1188" s="211"/>
    </row>
    <row r="1189" spans="1:3" ht="14.5" x14ac:dyDescent="0.35">
      <c r="A1189" s="211"/>
      <c r="B1189" s="211"/>
      <c r="C1189" s="211"/>
    </row>
    <row r="1190" spans="1:3" ht="14.5" x14ac:dyDescent="0.35">
      <c r="A1190" s="211"/>
      <c r="B1190" s="211"/>
      <c r="C1190" s="211"/>
    </row>
    <row r="1191" spans="1:3" ht="14.5" x14ac:dyDescent="0.35">
      <c r="A1191" s="211"/>
      <c r="B1191" s="211"/>
      <c r="C1191" s="211"/>
    </row>
    <row r="1192" spans="1:3" ht="14.5" x14ac:dyDescent="0.35">
      <c r="A1192" s="211"/>
      <c r="B1192" s="211"/>
      <c r="C1192" s="211"/>
    </row>
    <row r="1193" spans="1:3" ht="14.5" x14ac:dyDescent="0.35">
      <c r="A1193" s="211"/>
      <c r="B1193" s="211"/>
      <c r="C1193" s="211"/>
    </row>
    <row r="1194" spans="1:3" ht="14.5" x14ac:dyDescent="0.35">
      <c r="A1194" s="211"/>
      <c r="B1194" s="211"/>
      <c r="C1194" s="211"/>
    </row>
    <row r="1195" spans="1:3" ht="14.5" x14ac:dyDescent="0.35">
      <c r="A1195" s="211"/>
      <c r="B1195" s="211"/>
      <c r="C1195" s="211"/>
    </row>
    <row r="1196" spans="1:3" ht="14.5" x14ac:dyDescent="0.35">
      <c r="A1196" s="211"/>
      <c r="B1196" s="211"/>
      <c r="C1196" s="211"/>
    </row>
    <row r="1197" spans="1:3" ht="14.5" x14ac:dyDescent="0.35">
      <c r="A1197" s="211"/>
      <c r="B1197" s="211"/>
      <c r="C1197" s="211"/>
    </row>
    <row r="1198" spans="1:3" ht="14.5" x14ac:dyDescent="0.35">
      <c r="A1198" s="211"/>
      <c r="B1198" s="211"/>
      <c r="C1198" s="211"/>
    </row>
    <row r="1199" spans="1:3" ht="14.5" x14ac:dyDescent="0.35">
      <c r="A1199" s="211"/>
      <c r="B1199" s="211"/>
      <c r="C1199" s="211"/>
    </row>
    <row r="1200" spans="1:3" ht="14.5" x14ac:dyDescent="0.35">
      <c r="A1200" s="211"/>
      <c r="B1200" s="211"/>
      <c r="C1200" s="211"/>
    </row>
    <row r="1201" spans="1:3" ht="14.5" x14ac:dyDescent="0.35">
      <c r="A1201" s="211"/>
      <c r="B1201" s="211"/>
      <c r="C1201" s="211"/>
    </row>
    <row r="1202" spans="1:3" ht="14.5" x14ac:dyDescent="0.35">
      <c r="A1202" s="211"/>
      <c r="B1202" s="211"/>
      <c r="C1202" s="211"/>
    </row>
    <row r="1203" spans="1:3" ht="14.5" x14ac:dyDescent="0.35">
      <c r="A1203" s="211"/>
      <c r="B1203" s="211"/>
      <c r="C1203" s="211"/>
    </row>
    <row r="1204" spans="1:3" ht="14.5" x14ac:dyDescent="0.35">
      <c r="A1204" s="211"/>
      <c r="B1204" s="211"/>
      <c r="C1204" s="211"/>
    </row>
    <row r="1205" spans="1:3" ht="14.5" x14ac:dyDescent="0.35">
      <c r="A1205" s="211"/>
      <c r="B1205" s="211"/>
      <c r="C1205" s="211"/>
    </row>
    <row r="1206" spans="1:3" ht="14.5" x14ac:dyDescent="0.35">
      <c r="A1206" s="211"/>
      <c r="B1206" s="211"/>
      <c r="C1206" s="211"/>
    </row>
    <row r="1207" spans="1:3" ht="14.5" x14ac:dyDescent="0.35">
      <c r="A1207" s="211"/>
      <c r="B1207" s="211"/>
      <c r="C1207" s="211"/>
    </row>
    <row r="1208" spans="1:3" ht="14.5" x14ac:dyDescent="0.35">
      <c r="A1208" s="211"/>
      <c r="B1208" s="211"/>
      <c r="C1208" s="211"/>
    </row>
    <row r="1209" spans="1:3" ht="14.5" x14ac:dyDescent="0.35">
      <c r="A1209" s="211"/>
      <c r="B1209" s="211"/>
      <c r="C1209" s="211"/>
    </row>
    <row r="1210" spans="1:3" ht="14.5" x14ac:dyDescent="0.35">
      <c r="A1210" s="211"/>
      <c r="B1210" s="211"/>
      <c r="C1210" s="211"/>
    </row>
    <row r="1211" spans="1:3" ht="14.5" x14ac:dyDescent="0.35">
      <c r="A1211" s="211"/>
      <c r="B1211" s="211"/>
      <c r="C1211" s="211"/>
    </row>
    <row r="1212" spans="1:3" ht="14.5" x14ac:dyDescent="0.35">
      <c r="A1212" s="211"/>
      <c r="B1212" s="211"/>
      <c r="C1212" s="211"/>
    </row>
    <row r="1213" spans="1:3" ht="14.5" x14ac:dyDescent="0.35">
      <c r="A1213" s="211"/>
      <c r="B1213" s="211"/>
      <c r="C1213" s="211"/>
    </row>
    <row r="1214" spans="1:3" ht="14.5" x14ac:dyDescent="0.35">
      <c r="A1214" s="211"/>
      <c r="B1214" s="211"/>
      <c r="C1214" s="211"/>
    </row>
    <row r="1215" spans="1:3" ht="14.5" x14ac:dyDescent="0.35">
      <c r="A1215" s="211"/>
      <c r="B1215" s="211"/>
      <c r="C1215" s="211"/>
    </row>
    <row r="1216" spans="1:3" ht="14.5" x14ac:dyDescent="0.35">
      <c r="A1216" s="211"/>
      <c r="B1216" s="211"/>
      <c r="C1216" s="211"/>
    </row>
    <row r="1217" spans="1:3" ht="14.5" x14ac:dyDescent="0.35">
      <c r="A1217" s="211"/>
      <c r="B1217" s="211"/>
      <c r="C1217" s="211"/>
    </row>
    <row r="1218" spans="1:3" ht="14.5" x14ac:dyDescent="0.35">
      <c r="A1218" s="211"/>
      <c r="B1218" s="211"/>
      <c r="C1218" s="211"/>
    </row>
    <row r="1219" spans="1:3" ht="14.5" x14ac:dyDescent="0.35">
      <c r="A1219" s="211"/>
      <c r="B1219" s="211"/>
      <c r="C1219" s="211"/>
    </row>
    <row r="1220" spans="1:3" ht="14.5" x14ac:dyDescent="0.35">
      <c r="A1220" s="211"/>
      <c r="B1220" s="211"/>
      <c r="C1220" s="211"/>
    </row>
    <row r="1221" spans="1:3" ht="14.5" x14ac:dyDescent="0.35">
      <c r="A1221" s="211"/>
      <c r="B1221" s="211"/>
      <c r="C1221" s="211"/>
    </row>
    <row r="1222" spans="1:3" ht="14.5" x14ac:dyDescent="0.35">
      <c r="A1222" s="211"/>
      <c r="B1222" s="211"/>
      <c r="C1222" s="211"/>
    </row>
    <row r="1223" spans="1:3" ht="14.5" x14ac:dyDescent="0.35">
      <c r="A1223" s="211"/>
      <c r="B1223" s="211"/>
      <c r="C1223" s="211"/>
    </row>
    <row r="1224" spans="1:3" ht="14.5" x14ac:dyDescent="0.35">
      <c r="A1224" s="211"/>
      <c r="B1224" s="211"/>
      <c r="C1224" s="211"/>
    </row>
    <row r="1225" spans="1:3" ht="14.5" x14ac:dyDescent="0.35">
      <c r="A1225" s="211"/>
      <c r="B1225" s="211"/>
      <c r="C1225" s="211"/>
    </row>
    <row r="1226" spans="1:3" ht="14.5" x14ac:dyDescent="0.35">
      <c r="A1226" s="211"/>
      <c r="B1226" s="211"/>
      <c r="C1226" s="211"/>
    </row>
    <row r="1227" spans="1:3" ht="14.5" x14ac:dyDescent="0.35">
      <c r="A1227" s="211"/>
      <c r="B1227" s="211"/>
      <c r="C1227" s="211"/>
    </row>
    <row r="1228" spans="1:3" ht="14.5" x14ac:dyDescent="0.35">
      <c r="A1228" s="211"/>
      <c r="B1228" s="211"/>
      <c r="C1228" s="211"/>
    </row>
    <row r="1229" spans="1:3" ht="14.5" x14ac:dyDescent="0.35">
      <c r="A1229" s="211"/>
      <c r="B1229" s="211"/>
      <c r="C1229" s="211"/>
    </row>
    <row r="1230" spans="1:3" ht="14.5" x14ac:dyDescent="0.35">
      <c r="A1230" s="211"/>
      <c r="B1230" s="211"/>
      <c r="C1230" s="211"/>
    </row>
    <row r="1231" spans="1:3" ht="14.5" x14ac:dyDescent="0.35">
      <c r="A1231" s="211"/>
      <c r="B1231" s="211"/>
      <c r="C1231" s="211"/>
    </row>
    <row r="1232" spans="1:3" ht="14.5" x14ac:dyDescent="0.35">
      <c r="A1232" s="211"/>
      <c r="B1232" s="211"/>
      <c r="C1232" s="211"/>
    </row>
    <row r="1233" spans="1:3" ht="14.5" x14ac:dyDescent="0.35">
      <c r="A1233" s="211"/>
      <c r="B1233" s="211"/>
      <c r="C1233" s="211"/>
    </row>
    <row r="1234" spans="1:3" ht="14.5" x14ac:dyDescent="0.35">
      <c r="A1234" s="211"/>
      <c r="B1234" s="211"/>
      <c r="C1234" s="211"/>
    </row>
    <row r="1235" spans="1:3" ht="14.5" x14ac:dyDescent="0.35">
      <c r="A1235" s="211"/>
      <c r="B1235" s="211"/>
      <c r="C1235" s="211"/>
    </row>
    <row r="1236" spans="1:3" ht="14.5" x14ac:dyDescent="0.35">
      <c r="A1236" s="211"/>
      <c r="B1236" s="211"/>
      <c r="C1236" s="211"/>
    </row>
    <row r="1237" spans="1:3" ht="14.5" x14ac:dyDescent="0.35">
      <c r="A1237" s="211"/>
      <c r="B1237" s="211"/>
      <c r="C1237" s="211"/>
    </row>
    <row r="1238" spans="1:3" ht="14.5" x14ac:dyDescent="0.35">
      <c r="A1238" s="211"/>
      <c r="B1238" s="211"/>
      <c r="C1238" s="211"/>
    </row>
    <row r="1239" spans="1:3" ht="14.5" x14ac:dyDescent="0.35">
      <c r="A1239" s="211"/>
      <c r="B1239" s="211"/>
      <c r="C1239" s="211"/>
    </row>
    <row r="1240" spans="1:3" ht="14.5" x14ac:dyDescent="0.35">
      <c r="A1240" s="211"/>
      <c r="B1240" s="211"/>
      <c r="C1240" s="211"/>
    </row>
    <row r="1241" spans="1:3" ht="14.5" x14ac:dyDescent="0.35">
      <c r="A1241" s="211"/>
      <c r="B1241" s="211"/>
      <c r="C1241" s="211"/>
    </row>
    <row r="1242" spans="1:3" ht="14.5" x14ac:dyDescent="0.35">
      <c r="A1242" s="211"/>
      <c r="B1242" s="211"/>
      <c r="C1242" s="211"/>
    </row>
    <row r="1243" spans="1:3" ht="14.5" x14ac:dyDescent="0.35">
      <c r="A1243" s="211"/>
      <c r="B1243" s="211"/>
      <c r="C1243" s="211"/>
    </row>
    <row r="1244" spans="1:3" ht="14.5" x14ac:dyDescent="0.35">
      <c r="A1244" s="211"/>
      <c r="B1244" s="211"/>
      <c r="C1244" s="211"/>
    </row>
    <row r="1245" spans="1:3" ht="14.5" x14ac:dyDescent="0.35">
      <c r="A1245" s="211"/>
      <c r="B1245" s="211"/>
      <c r="C1245" s="211"/>
    </row>
    <row r="1246" spans="1:3" ht="14.5" x14ac:dyDescent="0.35">
      <c r="A1246" s="211"/>
      <c r="B1246" s="211"/>
      <c r="C1246" s="211"/>
    </row>
    <row r="1247" spans="1:3" ht="14.5" x14ac:dyDescent="0.35">
      <c r="A1247" s="211"/>
      <c r="B1247" s="211"/>
      <c r="C1247" s="211"/>
    </row>
    <row r="1248" spans="1:3" ht="14.5" x14ac:dyDescent="0.35">
      <c r="A1248" s="211"/>
      <c r="B1248" s="211"/>
      <c r="C1248" s="211"/>
    </row>
    <row r="1249" spans="1:3" ht="14.5" x14ac:dyDescent="0.35">
      <c r="A1249" s="211"/>
      <c r="B1249" s="211"/>
      <c r="C1249" s="211"/>
    </row>
    <row r="1250" spans="1:3" ht="14.5" x14ac:dyDescent="0.35">
      <c r="A1250" s="211"/>
      <c r="B1250" s="211"/>
      <c r="C1250" s="211"/>
    </row>
    <row r="1251" spans="1:3" ht="14.5" x14ac:dyDescent="0.35">
      <c r="A1251" s="211"/>
      <c r="B1251" s="211"/>
      <c r="C1251" s="211"/>
    </row>
    <row r="1252" spans="1:3" ht="14.5" x14ac:dyDescent="0.35">
      <c r="A1252" s="211"/>
      <c r="B1252" s="211"/>
      <c r="C1252" s="211"/>
    </row>
    <row r="1253" spans="1:3" ht="14.5" x14ac:dyDescent="0.35">
      <c r="A1253" s="211"/>
      <c r="B1253" s="211"/>
      <c r="C1253" s="211"/>
    </row>
    <row r="1254" spans="1:3" ht="14.5" x14ac:dyDescent="0.35">
      <c r="A1254" s="211"/>
      <c r="B1254" s="211"/>
      <c r="C1254" s="211"/>
    </row>
    <row r="1255" spans="1:3" ht="14.5" x14ac:dyDescent="0.35">
      <c r="A1255" s="211"/>
      <c r="B1255" s="211"/>
      <c r="C1255" s="211"/>
    </row>
    <row r="1256" spans="1:3" ht="14.5" x14ac:dyDescent="0.35">
      <c r="A1256" s="211"/>
      <c r="B1256" s="211"/>
      <c r="C1256" s="211"/>
    </row>
    <row r="1257" spans="1:3" ht="14.5" x14ac:dyDescent="0.35">
      <c r="A1257" s="211"/>
      <c r="B1257" s="211"/>
      <c r="C1257" s="211"/>
    </row>
    <row r="1258" spans="1:3" ht="14.5" x14ac:dyDescent="0.35">
      <c r="A1258" s="211"/>
      <c r="B1258" s="211"/>
      <c r="C1258" s="211"/>
    </row>
    <row r="1259" spans="1:3" ht="14.5" x14ac:dyDescent="0.35">
      <c r="A1259" s="211"/>
      <c r="B1259" s="211"/>
      <c r="C1259" s="211"/>
    </row>
    <row r="1260" spans="1:3" ht="14.5" x14ac:dyDescent="0.35">
      <c r="A1260" s="211"/>
      <c r="B1260" s="211"/>
      <c r="C1260" s="211"/>
    </row>
    <row r="1261" spans="1:3" ht="14.5" x14ac:dyDescent="0.35">
      <c r="A1261" s="211"/>
      <c r="B1261" s="211"/>
      <c r="C1261" s="211"/>
    </row>
    <row r="1262" spans="1:3" ht="14.5" x14ac:dyDescent="0.35">
      <c r="A1262" s="211"/>
      <c r="B1262" s="211"/>
      <c r="C1262" s="211"/>
    </row>
    <row r="1263" spans="1:3" ht="14.5" x14ac:dyDescent="0.35">
      <c r="A1263" s="211"/>
      <c r="B1263" s="211"/>
      <c r="C1263" s="211"/>
    </row>
    <row r="1264" spans="1:3" ht="14.5" x14ac:dyDescent="0.35">
      <c r="A1264" s="211"/>
      <c r="B1264" s="211"/>
      <c r="C1264" s="211"/>
    </row>
    <row r="1265" spans="1:3" ht="14.5" x14ac:dyDescent="0.35">
      <c r="A1265" s="211"/>
      <c r="B1265" s="211"/>
      <c r="C1265" s="211"/>
    </row>
    <row r="1266" spans="1:3" ht="14.5" x14ac:dyDescent="0.35">
      <c r="A1266" s="211"/>
      <c r="B1266" s="211"/>
      <c r="C1266" s="211"/>
    </row>
    <row r="1267" spans="1:3" ht="14.5" x14ac:dyDescent="0.35">
      <c r="A1267" s="211"/>
      <c r="B1267" s="211"/>
      <c r="C1267" s="211"/>
    </row>
    <row r="1268" spans="1:3" ht="14.5" x14ac:dyDescent="0.35">
      <c r="A1268" s="211"/>
      <c r="B1268" s="211"/>
      <c r="C1268" s="211"/>
    </row>
    <row r="1269" spans="1:3" ht="14.5" x14ac:dyDescent="0.35">
      <c r="A1269" s="211"/>
      <c r="B1269" s="211"/>
      <c r="C1269" s="211"/>
    </row>
    <row r="1270" spans="1:3" ht="14.5" x14ac:dyDescent="0.35">
      <c r="A1270" s="211"/>
      <c r="B1270" s="211"/>
      <c r="C1270" s="211"/>
    </row>
    <row r="1271" spans="1:3" ht="14.5" x14ac:dyDescent="0.35">
      <c r="A1271" s="211"/>
      <c r="B1271" s="211"/>
      <c r="C1271" s="211"/>
    </row>
    <row r="1272" spans="1:3" ht="14.5" x14ac:dyDescent="0.35">
      <c r="A1272" s="211"/>
      <c r="B1272" s="211"/>
      <c r="C1272" s="211"/>
    </row>
    <row r="1273" spans="1:3" ht="14.5" x14ac:dyDescent="0.35">
      <c r="A1273" s="211"/>
      <c r="B1273" s="211"/>
      <c r="C1273" s="211"/>
    </row>
    <row r="1274" spans="1:3" ht="14.5" x14ac:dyDescent="0.35">
      <c r="A1274" s="211"/>
      <c r="B1274" s="211"/>
      <c r="C1274" s="211"/>
    </row>
    <row r="1275" spans="1:3" ht="14.5" x14ac:dyDescent="0.35">
      <c r="A1275" s="211"/>
      <c r="B1275" s="211"/>
      <c r="C1275" s="211"/>
    </row>
    <row r="1276" spans="1:3" ht="14.5" x14ac:dyDescent="0.35">
      <c r="A1276" s="211"/>
      <c r="B1276" s="211"/>
      <c r="C1276" s="211"/>
    </row>
    <row r="1277" spans="1:3" ht="14.5" x14ac:dyDescent="0.35">
      <c r="A1277" s="211"/>
      <c r="B1277" s="211"/>
      <c r="C1277" s="211"/>
    </row>
    <row r="1278" spans="1:3" ht="14.5" x14ac:dyDescent="0.35">
      <c r="A1278" s="211"/>
      <c r="B1278" s="211"/>
      <c r="C1278" s="211"/>
    </row>
    <row r="1279" spans="1:3" ht="14.5" x14ac:dyDescent="0.35">
      <c r="A1279" s="211"/>
      <c r="B1279" s="211"/>
      <c r="C1279" s="211"/>
    </row>
    <row r="1280" spans="1:3" ht="14.5" x14ac:dyDescent="0.35">
      <c r="A1280" s="211"/>
      <c r="B1280" s="211"/>
      <c r="C1280" s="211"/>
    </row>
    <row r="1281" spans="1:3" ht="14.5" x14ac:dyDescent="0.35">
      <c r="A1281" s="211"/>
      <c r="B1281" s="211"/>
      <c r="C1281" s="211"/>
    </row>
    <row r="1282" spans="1:3" ht="14.5" x14ac:dyDescent="0.35">
      <c r="A1282" s="211"/>
      <c r="B1282" s="211"/>
      <c r="C1282" s="211"/>
    </row>
    <row r="1283" spans="1:3" ht="14.5" x14ac:dyDescent="0.35">
      <c r="A1283" s="211"/>
      <c r="B1283" s="211"/>
      <c r="C1283" s="211"/>
    </row>
    <row r="1284" spans="1:3" ht="14.5" x14ac:dyDescent="0.35">
      <c r="A1284" s="211"/>
      <c r="B1284" s="211"/>
      <c r="C1284" s="211"/>
    </row>
    <row r="1285" spans="1:3" ht="14.5" x14ac:dyDescent="0.35">
      <c r="A1285" s="211"/>
      <c r="B1285" s="211"/>
      <c r="C1285" s="211"/>
    </row>
    <row r="1286" spans="1:3" ht="14.5" x14ac:dyDescent="0.35">
      <c r="A1286" s="211"/>
      <c r="B1286" s="211"/>
      <c r="C1286" s="211"/>
    </row>
    <row r="1287" spans="1:3" ht="14.5" x14ac:dyDescent="0.35">
      <c r="A1287" s="211"/>
      <c r="B1287" s="211"/>
      <c r="C1287" s="211"/>
    </row>
    <row r="1288" spans="1:3" ht="14.5" x14ac:dyDescent="0.35">
      <c r="A1288" s="211"/>
      <c r="B1288" s="211"/>
      <c r="C1288" s="211"/>
    </row>
    <row r="1289" spans="1:3" ht="14.5" x14ac:dyDescent="0.35">
      <c r="A1289" s="211"/>
      <c r="B1289" s="211"/>
      <c r="C1289" s="211"/>
    </row>
    <row r="1290" spans="1:3" ht="14.5" x14ac:dyDescent="0.35">
      <c r="A1290" s="211"/>
      <c r="B1290" s="211"/>
      <c r="C1290" s="211"/>
    </row>
    <row r="1291" spans="1:3" ht="14.5" x14ac:dyDescent="0.35">
      <c r="A1291" s="211"/>
      <c r="B1291" s="211"/>
      <c r="C1291" s="211"/>
    </row>
    <row r="1292" spans="1:3" ht="14.5" x14ac:dyDescent="0.35">
      <c r="A1292" s="211"/>
      <c r="B1292" s="211"/>
      <c r="C1292" s="211"/>
    </row>
    <row r="1293" spans="1:3" ht="14.5" x14ac:dyDescent="0.35">
      <c r="A1293" s="211"/>
      <c r="B1293" s="211"/>
      <c r="C1293" s="211"/>
    </row>
    <row r="1294" spans="1:3" ht="14.5" x14ac:dyDescent="0.35">
      <c r="A1294" s="211"/>
      <c r="B1294" s="211"/>
      <c r="C1294" s="211"/>
    </row>
    <row r="1295" spans="1:3" ht="14.5" x14ac:dyDescent="0.35">
      <c r="A1295" s="211"/>
      <c r="B1295" s="211"/>
      <c r="C1295" s="211"/>
    </row>
    <row r="1296" spans="1:3" ht="14.5" x14ac:dyDescent="0.35">
      <c r="A1296" s="211"/>
      <c r="B1296" s="211"/>
      <c r="C1296" s="211"/>
    </row>
    <row r="1297" spans="1:3" ht="14.5" x14ac:dyDescent="0.35">
      <c r="A1297" s="211"/>
      <c r="B1297" s="211"/>
      <c r="C1297" s="211"/>
    </row>
    <row r="1298" spans="1:3" ht="14.5" x14ac:dyDescent="0.35">
      <c r="A1298" s="211"/>
      <c r="B1298" s="211"/>
      <c r="C1298" s="211"/>
    </row>
    <row r="1299" spans="1:3" ht="14.5" x14ac:dyDescent="0.35">
      <c r="A1299" s="211"/>
      <c r="B1299" s="211"/>
      <c r="C1299" s="211"/>
    </row>
    <row r="1300" spans="1:3" ht="14.5" x14ac:dyDescent="0.35">
      <c r="A1300" s="211"/>
      <c r="B1300" s="211"/>
      <c r="C1300" s="211"/>
    </row>
    <row r="1301" spans="1:3" ht="14.5" x14ac:dyDescent="0.35">
      <c r="A1301" s="211"/>
      <c r="B1301" s="211"/>
      <c r="C1301" s="211"/>
    </row>
    <row r="1302" spans="1:3" ht="14.5" x14ac:dyDescent="0.35">
      <c r="A1302" s="211"/>
      <c r="B1302" s="211"/>
      <c r="C1302" s="211"/>
    </row>
    <row r="1303" spans="1:3" ht="14.5" x14ac:dyDescent="0.35">
      <c r="A1303" s="211"/>
      <c r="B1303" s="211"/>
      <c r="C1303" s="211"/>
    </row>
    <row r="1304" spans="1:3" ht="14.5" x14ac:dyDescent="0.35">
      <c r="A1304" s="211"/>
      <c r="B1304" s="211"/>
      <c r="C1304" s="211"/>
    </row>
    <row r="1305" spans="1:3" ht="14.5" x14ac:dyDescent="0.35">
      <c r="A1305" s="211"/>
      <c r="B1305" s="211"/>
      <c r="C1305" s="211"/>
    </row>
    <row r="1306" spans="1:3" ht="14.5" x14ac:dyDescent="0.35">
      <c r="A1306" s="211"/>
      <c r="B1306" s="211"/>
      <c r="C1306" s="211"/>
    </row>
    <row r="1307" spans="1:3" ht="14.5" x14ac:dyDescent="0.35">
      <c r="A1307" s="211"/>
      <c r="B1307" s="211"/>
      <c r="C1307" s="211"/>
    </row>
    <row r="1308" spans="1:3" ht="14.5" x14ac:dyDescent="0.35">
      <c r="A1308" s="211"/>
      <c r="B1308" s="211"/>
      <c r="C1308" s="211"/>
    </row>
    <row r="1309" spans="1:3" ht="14.5" x14ac:dyDescent="0.35">
      <c r="A1309" s="211"/>
      <c r="B1309" s="211"/>
      <c r="C1309" s="211"/>
    </row>
    <row r="1310" spans="1:3" ht="14.5" x14ac:dyDescent="0.35">
      <c r="A1310" s="211"/>
      <c r="B1310" s="211"/>
      <c r="C1310" s="211"/>
    </row>
    <row r="1311" spans="1:3" ht="14.5" x14ac:dyDescent="0.35">
      <c r="A1311" s="211"/>
      <c r="B1311" s="211"/>
      <c r="C1311" s="211"/>
    </row>
    <row r="1312" spans="1:3" ht="14.5" x14ac:dyDescent="0.35">
      <c r="A1312" s="211"/>
      <c r="B1312" s="211"/>
      <c r="C1312" s="211"/>
    </row>
    <row r="1313" spans="1:3" ht="14.5" x14ac:dyDescent="0.35">
      <c r="A1313" s="211"/>
      <c r="B1313" s="211"/>
      <c r="C1313" s="211"/>
    </row>
    <row r="1314" spans="1:3" ht="14.5" x14ac:dyDescent="0.35">
      <c r="A1314" s="211"/>
      <c r="B1314" s="211"/>
      <c r="C1314" s="211"/>
    </row>
    <row r="1315" spans="1:3" ht="14.5" x14ac:dyDescent="0.35">
      <c r="A1315" s="211"/>
      <c r="B1315" s="211"/>
      <c r="C1315" s="211"/>
    </row>
    <row r="1316" spans="1:3" ht="14.5" x14ac:dyDescent="0.35">
      <c r="A1316" s="211"/>
      <c r="B1316" s="211"/>
      <c r="C1316" s="211"/>
    </row>
    <row r="1317" spans="1:3" ht="14.5" x14ac:dyDescent="0.35">
      <c r="A1317" s="211"/>
      <c r="B1317" s="211"/>
      <c r="C1317" s="211"/>
    </row>
    <row r="1318" spans="1:3" ht="14.5" x14ac:dyDescent="0.35">
      <c r="A1318" s="211"/>
      <c r="B1318" s="211"/>
      <c r="C1318" s="211"/>
    </row>
    <row r="1319" spans="1:3" ht="14.5" x14ac:dyDescent="0.35">
      <c r="A1319" s="211"/>
      <c r="B1319" s="211"/>
      <c r="C1319" s="211"/>
    </row>
    <row r="1320" spans="1:3" ht="14.5" x14ac:dyDescent="0.35">
      <c r="A1320" s="211"/>
      <c r="B1320" s="211"/>
      <c r="C1320" s="211"/>
    </row>
    <row r="1321" spans="1:3" ht="14.5" x14ac:dyDescent="0.35">
      <c r="A1321" s="211"/>
      <c r="B1321" s="211"/>
      <c r="C1321" s="211"/>
    </row>
    <row r="1322" spans="1:3" ht="14.5" x14ac:dyDescent="0.35">
      <c r="A1322" s="211"/>
      <c r="B1322" s="211"/>
      <c r="C1322" s="211"/>
    </row>
    <row r="1323" spans="1:3" ht="14.5" x14ac:dyDescent="0.35">
      <c r="A1323" s="211"/>
      <c r="B1323" s="211"/>
      <c r="C1323" s="211"/>
    </row>
    <row r="1324" spans="1:3" ht="14.5" x14ac:dyDescent="0.35">
      <c r="A1324" s="211"/>
      <c r="B1324" s="211"/>
      <c r="C1324" s="211"/>
    </row>
    <row r="1325" spans="1:3" ht="14.5" x14ac:dyDescent="0.35">
      <c r="A1325" s="211"/>
      <c r="B1325" s="211"/>
      <c r="C1325" s="211"/>
    </row>
    <row r="1326" spans="1:3" ht="14.5" x14ac:dyDescent="0.35">
      <c r="A1326" s="211"/>
      <c r="B1326" s="211"/>
      <c r="C1326" s="211"/>
    </row>
    <row r="1327" spans="1:3" ht="14.5" x14ac:dyDescent="0.35">
      <c r="A1327" s="211"/>
      <c r="B1327" s="211"/>
      <c r="C1327" s="211"/>
    </row>
    <row r="1328" spans="1:3" ht="14.5" x14ac:dyDescent="0.35">
      <c r="A1328" s="211"/>
      <c r="B1328" s="211"/>
      <c r="C1328" s="211"/>
    </row>
    <row r="1329" spans="1:3" ht="14.5" x14ac:dyDescent="0.35">
      <c r="A1329" s="211"/>
      <c r="B1329" s="211"/>
      <c r="C1329" s="211"/>
    </row>
    <row r="1330" spans="1:3" ht="14.5" x14ac:dyDescent="0.35">
      <c r="A1330" s="211"/>
      <c r="B1330" s="211"/>
      <c r="C1330" s="211"/>
    </row>
    <row r="1331" spans="1:3" ht="14.5" x14ac:dyDescent="0.35">
      <c r="A1331" s="211"/>
      <c r="B1331" s="211"/>
      <c r="C1331" s="211"/>
    </row>
    <row r="1332" spans="1:3" ht="14.5" x14ac:dyDescent="0.35">
      <c r="A1332" s="211"/>
      <c r="B1332" s="211"/>
      <c r="C1332" s="211"/>
    </row>
    <row r="1333" spans="1:3" ht="14.5" x14ac:dyDescent="0.35">
      <c r="A1333" s="211"/>
      <c r="B1333" s="211"/>
      <c r="C1333" s="211"/>
    </row>
    <row r="1334" spans="1:3" ht="14.5" x14ac:dyDescent="0.35">
      <c r="A1334" s="211"/>
      <c r="B1334" s="211"/>
      <c r="C1334" s="211"/>
    </row>
    <row r="1335" spans="1:3" ht="14.5" x14ac:dyDescent="0.35">
      <c r="A1335" s="211"/>
      <c r="B1335" s="211"/>
      <c r="C1335" s="211"/>
    </row>
    <row r="1336" spans="1:3" ht="14.5" x14ac:dyDescent="0.35">
      <c r="A1336" s="211"/>
      <c r="B1336" s="211"/>
      <c r="C1336" s="211"/>
    </row>
    <row r="1337" spans="1:3" ht="14.5" x14ac:dyDescent="0.35">
      <c r="A1337" s="211"/>
      <c r="B1337" s="211"/>
      <c r="C1337" s="211"/>
    </row>
    <row r="1338" spans="1:3" ht="14.5" x14ac:dyDescent="0.35">
      <c r="A1338" s="211"/>
      <c r="B1338" s="211"/>
      <c r="C1338" s="211"/>
    </row>
    <row r="1339" spans="1:3" ht="14.5" x14ac:dyDescent="0.35">
      <c r="A1339" s="211"/>
      <c r="B1339" s="211"/>
      <c r="C1339" s="211"/>
    </row>
    <row r="1340" spans="1:3" ht="14.5" x14ac:dyDescent="0.35">
      <c r="A1340" s="211"/>
      <c r="B1340" s="211"/>
      <c r="C1340" s="211"/>
    </row>
    <row r="1341" spans="1:3" ht="14.5" x14ac:dyDescent="0.35">
      <c r="A1341" s="211"/>
      <c r="B1341" s="211"/>
      <c r="C1341" s="211"/>
    </row>
    <row r="1342" spans="1:3" ht="14.5" x14ac:dyDescent="0.35">
      <c r="A1342" s="211"/>
      <c r="B1342" s="211"/>
      <c r="C1342" s="211"/>
    </row>
    <row r="1343" spans="1:3" ht="14.5" x14ac:dyDescent="0.35">
      <c r="A1343" s="211"/>
      <c r="B1343" s="211"/>
      <c r="C1343" s="211"/>
    </row>
    <row r="1344" spans="1:3" ht="14.5" x14ac:dyDescent="0.35">
      <c r="A1344" s="211"/>
      <c r="B1344" s="211"/>
      <c r="C1344" s="211"/>
    </row>
    <row r="1345" spans="1:3" ht="14.5" x14ac:dyDescent="0.35">
      <c r="A1345" s="211"/>
      <c r="B1345" s="211"/>
      <c r="C1345" s="211"/>
    </row>
    <row r="1346" spans="1:3" ht="14.5" x14ac:dyDescent="0.35">
      <c r="A1346" s="211"/>
      <c r="B1346" s="211"/>
      <c r="C1346" s="211"/>
    </row>
    <row r="1347" spans="1:3" ht="14.5" x14ac:dyDescent="0.35">
      <c r="A1347" s="211"/>
      <c r="B1347" s="211"/>
      <c r="C1347" s="211"/>
    </row>
    <row r="1348" spans="1:3" ht="14.5" x14ac:dyDescent="0.35">
      <c r="A1348" s="211"/>
      <c r="B1348" s="211"/>
      <c r="C1348" s="211"/>
    </row>
    <row r="1349" spans="1:3" ht="14.5" x14ac:dyDescent="0.35">
      <c r="A1349" s="211"/>
      <c r="B1349" s="211"/>
      <c r="C1349" s="211"/>
    </row>
    <row r="1350" spans="1:3" ht="14.5" x14ac:dyDescent="0.35">
      <c r="A1350" s="211"/>
      <c r="B1350" s="211"/>
      <c r="C1350" s="211"/>
    </row>
    <row r="1351" spans="1:3" ht="14.5" x14ac:dyDescent="0.35">
      <c r="A1351" s="211"/>
      <c r="B1351" s="211"/>
      <c r="C1351" s="211"/>
    </row>
    <row r="1352" spans="1:3" ht="14.5" x14ac:dyDescent="0.35">
      <c r="A1352" s="211"/>
      <c r="B1352" s="211"/>
      <c r="C1352" s="211"/>
    </row>
    <row r="1353" spans="1:3" ht="14.5" x14ac:dyDescent="0.35">
      <c r="A1353" s="211"/>
      <c r="B1353" s="211"/>
      <c r="C1353" s="211"/>
    </row>
    <row r="1354" spans="1:3" ht="14.5" x14ac:dyDescent="0.35">
      <c r="A1354" s="211"/>
      <c r="B1354" s="211"/>
      <c r="C1354" s="211"/>
    </row>
    <row r="1355" spans="1:3" ht="14.5" x14ac:dyDescent="0.35">
      <c r="A1355" s="211"/>
      <c r="B1355" s="211"/>
      <c r="C1355" s="211"/>
    </row>
    <row r="1356" spans="1:3" ht="14.5" x14ac:dyDescent="0.35">
      <c r="A1356" s="211"/>
      <c r="B1356" s="211"/>
      <c r="C1356" s="211"/>
    </row>
    <row r="1357" spans="1:3" ht="14.5" x14ac:dyDescent="0.35">
      <c r="A1357" s="211"/>
      <c r="B1357" s="211"/>
      <c r="C1357" s="211"/>
    </row>
    <row r="1358" spans="1:3" ht="14.5" x14ac:dyDescent="0.35">
      <c r="A1358" s="211"/>
      <c r="B1358" s="211"/>
      <c r="C1358" s="211"/>
    </row>
    <row r="1359" spans="1:3" ht="14.5" x14ac:dyDescent="0.35">
      <c r="A1359" s="211"/>
      <c r="B1359" s="211"/>
      <c r="C1359" s="211"/>
    </row>
    <row r="1360" spans="1:3" ht="14.5" x14ac:dyDescent="0.35">
      <c r="A1360" s="211"/>
      <c r="B1360" s="211"/>
      <c r="C1360" s="211"/>
    </row>
    <row r="1361" spans="1:3" ht="14.5" x14ac:dyDescent="0.35">
      <c r="A1361" s="211"/>
      <c r="B1361" s="211"/>
      <c r="C1361" s="211"/>
    </row>
    <row r="1362" spans="1:3" ht="14.5" x14ac:dyDescent="0.35">
      <c r="A1362" s="211"/>
      <c r="B1362" s="211"/>
      <c r="C1362" s="211"/>
    </row>
    <row r="1363" spans="1:3" ht="14.5" x14ac:dyDescent="0.35">
      <c r="A1363" s="211"/>
      <c r="B1363" s="211"/>
      <c r="C1363" s="211"/>
    </row>
    <row r="1364" spans="1:3" ht="14.5" x14ac:dyDescent="0.35">
      <c r="A1364" s="211"/>
      <c r="B1364" s="211"/>
      <c r="C1364" s="211"/>
    </row>
    <row r="1365" spans="1:3" ht="14.5" x14ac:dyDescent="0.35">
      <c r="A1365" s="211"/>
      <c r="B1365" s="211"/>
      <c r="C1365" s="211"/>
    </row>
    <row r="1366" spans="1:3" ht="14.5" x14ac:dyDescent="0.35">
      <c r="A1366" s="211"/>
      <c r="B1366" s="211"/>
      <c r="C1366" s="211"/>
    </row>
    <row r="1367" spans="1:3" ht="14.5" x14ac:dyDescent="0.35">
      <c r="A1367" s="211"/>
      <c r="B1367" s="211"/>
      <c r="C1367" s="211"/>
    </row>
    <row r="1368" spans="1:3" ht="14.5" x14ac:dyDescent="0.35">
      <c r="A1368" s="211"/>
      <c r="B1368" s="211"/>
      <c r="C1368" s="211"/>
    </row>
    <row r="1369" spans="1:3" ht="14.5" x14ac:dyDescent="0.35">
      <c r="A1369" s="211"/>
      <c r="B1369" s="211"/>
      <c r="C1369" s="211"/>
    </row>
    <row r="1370" spans="1:3" ht="14.5" x14ac:dyDescent="0.35">
      <c r="A1370" s="211"/>
      <c r="B1370" s="211"/>
      <c r="C1370" s="211"/>
    </row>
    <row r="1371" spans="1:3" ht="14.5" x14ac:dyDescent="0.35">
      <c r="A1371" s="211"/>
      <c r="B1371" s="211"/>
      <c r="C1371" s="211"/>
    </row>
    <row r="1372" spans="1:3" ht="14.5" x14ac:dyDescent="0.35">
      <c r="A1372" s="211"/>
      <c r="B1372" s="211"/>
      <c r="C1372" s="211"/>
    </row>
    <row r="1373" spans="1:3" ht="14.5" x14ac:dyDescent="0.35">
      <c r="A1373" s="211"/>
      <c r="B1373" s="211"/>
      <c r="C1373" s="211"/>
    </row>
    <row r="1374" spans="1:3" ht="14.5" x14ac:dyDescent="0.35">
      <c r="A1374" s="211"/>
      <c r="B1374" s="211"/>
      <c r="C1374" s="211"/>
    </row>
    <row r="1375" spans="1:3" ht="14.5" x14ac:dyDescent="0.35">
      <c r="A1375" s="211"/>
      <c r="B1375" s="211"/>
      <c r="C1375" s="211"/>
    </row>
    <row r="1376" spans="1:3" ht="14.5" x14ac:dyDescent="0.35">
      <c r="A1376" s="211"/>
      <c r="B1376" s="211"/>
      <c r="C1376" s="211"/>
    </row>
    <row r="1377" spans="1:3" ht="14.5" x14ac:dyDescent="0.35">
      <c r="A1377" s="211"/>
      <c r="B1377" s="211"/>
      <c r="C1377" s="211"/>
    </row>
    <row r="1378" spans="1:3" ht="14.5" x14ac:dyDescent="0.35">
      <c r="A1378" s="211"/>
      <c r="B1378" s="211"/>
      <c r="C1378" s="211"/>
    </row>
    <row r="1379" spans="1:3" ht="14.5" x14ac:dyDescent="0.35">
      <c r="A1379" s="211"/>
      <c r="B1379" s="211"/>
      <c r="C1379" s="211"/>
    </row>
    <row r="1380" spans="1:3" ht="14.5" x14ac:dyDescent="0.35">
      <c r="A1380" s="211"/>
      <c r="B1380" s="211"/>
      <c r="C1380" s="211"/>
    </row>
    <row r="1381" spans="1:3" ht="14.5" x14ac:dyDescent="0.35">
      <c r="A1381" s="211"/>
      <c r="B1381" s="211"/>
      <c r="C1381" s="211"/>
    </row>
    <row r="1382" spans="1:3" ht="14.5" x14ac:dyDescent="0.35">
      <c r="A1382" s="211"/>
      <c r="B1382" s="211"/>
      <c r="C1382" s="211"/>
    </row>
    <row r="1383" spans="1:3" ht="14.5" x14ac:dyDescent="0.35">
      <c r="A1383" s="211"/>
      <c r="B1383" s="211"/>
      <c r="C1383" s="211"/>
    </row>
    <row r="1384" spans="1:3" ht="14.5" x14ac:dyDescent="0.35">
      <c r="A1384" s="211"/>
      <c r="B1384" s="211"/>
      <c r="C1384" s="211"/>
    </row>
    <row r="1385" spans="1:3" ht="14.5" x14ac:dyDescent="0.35">
      <c r="A1385" s="211"/>
      <c r="B1385" s="211"/>
      <c r="C1385" s="211"/>
    </row>
    <row r="1386" spans="1:3" ht="14.5" x14ac:dyDescent="0.35">
      <c r="A1386" s="211"/>
      <c r="B1386" s="211"/>
      <c r="C1386" s="211"/>
    </row>
    <row r="1387" spans="1:3" ht="14.5" x14ac:dyDescent="0.35">
      <c r="A1387" s="211"/>
      <c r="B1387" s="211"/>
      <c r="C1387" s="211"/>
    </row>
    <row r="1388" spans="1:3" ht="14.5" x14ac:dyDescent="0.35">
      <c r="A1388" s="211"/>
      <c r="B1388" s="211"/>
      <c r="C1388" s="211"/>
    </row>
    <row r="1389" spans="1:3" ht="14.5" x14ac:dyDescent="0.35">
      <c r="A1389" s="211"/>
      <c r="B1389" s="211"/>
      <c r="C1389" s="211"/>
    </row>
    <row r="1390" spans="1:3" ht="14.5" x14ac:dyDescent="0.35">
      <c r="A1390" s="211"/>
      <c r="B1390" s="211"/>
      <c r="C1390" s="211"/>
    </row>
    <row r="1391" spans="1:3" ht="14.5" x14ac:dyDescent="0.35">
      <c r="A1391" s="211"/>
      <c r="B1391" s="211"/>
      <c r="C1391" s="211"/>
    </row>
    <row r="1392" spans="1:3" ht="14.5" x14ac:dyDescent="0.35">
      <c r="A1392" s="211"/>
      <c r="B1392" s="211"/>
      <c r="C1392" s="211"/>
    </row>
    <row r="1393" spans="1:3" ht="14.5" x14ac:dyDescent="0.35">
      <c r="A1393" s="211"/>
      <c r="B1393" s="211"/>
      <c r="C1393" s="211"/>
    </row>
    <row r="1394" spans="1:3" ht="14.5" x14ac:dyDescent="0.35">
      <c r="A1394" s="211"/>
      <c r="B1394" s="211"/>
      <c r="C1394" s="211"/>
    </row>
    <row r="1395" spans="1:3" ht="14.5" x14ac:dyDescent="0.35">
      <c r="A1395" s="211"/>
      <c r="B1395" s="211"/>
      <c r="C1395" s="211"/>
    </row>
    <row r="1396" spans="1:3" ht="14.5" x14ac:dyDescent="0.35">
      <c r="A1396" s="211"/>
      <c r="B1396" s="211"/>
      <c r="C1396" s="211"/>
    </row>
    <row r="1397" spans="1:3" ht="14.5" x14ac:dyDescent="0.35">
      <c r="A1397" s="211"/>
      <c r="B1397" s="211"/>
      <c r="C1397" s="211"/>
    </row>
    <row r="1398" spans="1:3" ht="14.5" x14ac:dyDescent="0.35">
      <c r="A1398" s="211"/>
      <c r="B1398" s="211"/>
      <c r="C1398" s="211"/>
    </row>
    <row r="1399" spans="1:3" ht="14.5" x14ac:dyDescent="0.35">
      <c r="A1399" s="211"/>
      <c r="B1399" s="211"/>
      <c r="C1399" s="211"/>
    </row>
    <row r="1400" spans="1:3" ht="14.5" x14ac:dyDescent="0.35">
      <c r="A1400" s="211"/>
      <c r="B1400" s="211"/>
      <c r="C1400" s="211"/>
    </row>
    <row r="1401" spans="1:3" ht="14.5" x14ac:dyDescent="0.35">
      <c r="A1401" s="211"/>
      <c r="B1401" s="211"/>
      <c r="C1401" s="211"/>
    </row>
    <row r="1402" spans="1:3" ht="14.5" x14ac:dyDescent="0.35">
      <c r="A1402" s="211"/>
      <c r="B1402" s="211"/>
      <c r="C1402" s="211"/>
    </row>
    <row r="1403" spans="1:3" ht="14.5" x14ac:dyDescent="0.35">
      <c r="A1403" s="211"/>
      <c r="B1403" s="211"/>
      <c r="C1403" s="211"/>
    </row>
    <row r="1404" spans="1:3" ht="14.5" x14ac:dyDescent="0.35">
      <c r="A1404" s="211"/>
      <c r="B1404" s="211"/>
      <c r="C1404" s="211"/>
    </row>
    <row r="1405" spans="1:3" ht="14.5" x14ac:dyDescent="0.35">
      <c r="A1405" s="211"/>
      <c r="B1405" s="211"/>
      <c r="C1405" s="211"/>
    </row>
    <row r="1406" spans="1:3" ht="14.5" x14ac:dyDescent="0.35">
      <c r="A1406" s="211"/>
      <c r="B1406" s="211"/>
      <c r="C1406" s="211"/>
    </row>
    <row r="1407" spans="1:3" ht="14.5" x14ac:dyDescent="0.35">
      <c r="A1407" s="211"/>
      <c r="B1407" s="211"/>
      <c r="C1407" s="211"/>
    </row>
    <row r="1408" spans="1:3" ht="14.5" x14ac:dyDescent="0.35">
      <c r="A1408" s="211"/>
      <c r="B1408" s="211"/>
      <c r="C1408" s="211"/>
    </row>
    <row r="1409" spans="1:3" ht="14.5" x14ac:dyDescent="0.35">
      <c r="A1409" s="211"/>
      <c r="B1409" s="211"/>
      <c r="C1409" s="211"/>
    </row>
    <row r="1410" spans="1:3" ht="14.5" x14ac:dyDescent="0.35">
      <c r="A1410" s="211"/>
      <c r="B1410" s="211"/>
      <c r="C1410" s="211"/>
    </row>
    <row r="1411" spans="1:3" ht="14.5" x14ac:dyDescent="0.35">
      <c r="A1411" s="211"/>
      <c r="B1411" s="211"/>
      <c r="C1411" s="211"/>
    </row>
    <row r="1412" spans="1:3" ht="14.5" x14ac:dyDescent="0.35">
      <c r="A1412" s="211"/>
      <c r="B1412" s="211"/>
      <c r="C1412" s="211"/>
    </row>
    <row r="1413" spans="1:3" ht="14.5" x14ac:dyDescent="0.35">
      <c r="A1413" s="211"/>
      <c r="B1413" s="211"/>
      <c r="C1413" s="211"/>
    </row>
    <row r="1414" spans="1:3" ht="14.5" x14ac:dyDescent="0.35">
      <c r="A1414" s="211"/>
      <c r="B1414" s="211"/>
      <c r="C1414" s="211"/>
    </row>
    <row r="1415" spans="1:3" ht="14.5" x14ac:dyDescent="0.35">
      <c r="A1415" s="211"/>
      <c r="B1415" s="211"/>
      <c r="C1415" s="211"/>
    </row>
    <row r="1416" spans="1:3" ht="14.5" x14ac:dyDescent="0.35">
      <c r="A1416" s="211"/>
      <c r="B1416" s="211"/>
      <c r="C1416" s="211"/>
    </row>
    <row r="1417" spans="1:3" ht="14.5" x14ac:dyDescent="0.35">
      <c r="A1417" s="211"/>
      <c r="B1417" s="211"/>
      <c r="C1417" s="211"/>
    </row>
    <row r="1418" spans="1:3" ht="14.5" x14ac:dyDescent="0.35">
      <c r="A1418" s="211"/>
      <c r="B1418" s="211"/>
      <c r="C1418" s="211"/>
    </row>
    <row r="1419" spans="1:3" ht="14.5" x14ac:dyDescent="0.35">
      <c r="A1419" s="211"/>
      <c r="B1419" s="211"/>
      <c r="C1419" s="211"/>
    </row>
    <row r="1420" spans="1:3" ht="14.5" x14ac:dyDescent="0.35">
      <c r="A1420" s="211"/>
      <c r="B1420" s="211"/>
      <c r="C1420" s="211"/>
    </row>
    <row r="1421" spans="1:3" ht="14.5" x14ac:dyDescent="0.35">
      <c r="A1421" s="211"/>
      <c r="B1421" s="211"/>
      <c r="C1421" s="211"/>
    </row>
    <row r="1422" spans="1:3" ht="14.5" x14ac:dyDescent="0.35">
      <c r="A1422" s="211"/>
      <c r="B1422" s="211"/>
      <c r="C1422" s="211"/>
    </row>
    <row r="1423" spans="1:3" ht="14.5" x14ac:dyDescent="0.35">
      <c r="A1423" s="211"/>
      <c r="B1423" s="211"/>
      <c r="C1423" s="211"/>
    </row>
    <row r="1424" spans="1:3" ht="14.5" x14ac:dyDescent="0.35">
      <c r="A1424" s="211"/>
      <c r="B1424" s="211"/>
      <c r="C1424" s="211"/>
    </row>
    <row r="1425" spans="1:3" ht="14.5" x14ac:dyDescent="0.35">
      <c r="A1425" s="211"/>
      <c r="B1425" s="211"/>
      <c r="C1425" s="211"/>
    </row>
    <row r="1426" spans="1:3" ht="14.5" x14ac:dyDescent="0.35">
      <c r="A1426" s="211"/>
      <c r="B1426" s="211"/>
      <c r="C1426" s="211"/>
    </row>
    <row r="1427" spans="1:3" ht="14.5" x14ac:dyDescent="0.35">
      <c r="A1427" s="211"/>
      <c r="B1427" s="211"/>
      <c r="C1427" s="211"/>
    </row>
    <row r="1428" spans="1:3" ht="14.5" x14ac:dyDescent="0.35">
      <c r="A1428" s="211"/>
      <c r="B1428" s="211"/>
      <c r="C1428" s="211"/>
    </row>
    <row r="1429" spans="1:3" ht="14.5" x14ac:dyDescent="0.35">
      <c r="A1429" s="211"/>
      <c r="B1429" s="211"/>
      <c r="C1429" s="211"/>
    </row>
    <row r="1430" spans="1:3" ht="14.5" x14ac:dyDescent="0.35">
      <c r="A1430" s="211"/>
      <c r="B1430" s="211"/>
      <c r="C1430" s="211"/>
    </row>
    <row r="1431" spans="1:3" ht="14.5" x14ac:dyDescent="0.35">
      <c r="A1431" s="211"/>
      <c r="B1431" s="211"/>
      <c r="C1431" s="211"/>
    </row>
    <row r="1432" spans="1:3" ht="14.5" x14ac:dyDescent="0.35">
      <c r="A1432" s="211"/>
      <c r="B1432" s="211"/>
      <c r="C1432" s="211"/>
    </row>
    <row r="1433" spans="1:3" ht="14.5" x14ac:dyDescent="0.35">
      <c r="A1433" s="211"/>
      <c r="B1433" s="211"/>
      <c r="C1433" s="211"/>
    </row>
    <row r="1434" spans="1:3" ht="14.5" x14ac:dyDescent="0.35">
      <c r="A1434" s="211"/>
      <c r="B1434" s="211"/>
      <c r="C1434" s="211"/>
    </row>
    <row r="1435" spans="1:3" ht="14.5" x14ac:dyDescent="0.35">
      <c r="A1435" s="211"/>
      <c r="B1435" s="211"/>
      <c r="C1435" s="211"/>
    </row>
    <row r="1436" spans="1:3" ht="14.5" x14ac:dyDescent="0.35">
      <c r="A1436" s="211"/>
      <c r="B1436" s="211"/>
      <c r="C1436" s="211"/>
    </row>
    <row r="1437" spans="1:3" ht="14.5" x14ac:dyDescent="0.35">
      <c r="A1437" s="211"/>
      <c r="B1437" s="211"/>
      <c r="C1437" s="211"/>
    </row>
    <row r="1438" spans="1:3" ht="14.5" x14ac:dyDescent="0.35">
      <c r="A1438" s="211"/>
      <c r="B1438" s="211"/>
      <c r="C1438" s="211"/>
    </row>
    <row r="1439" spans="1:3" ht="14.5" x14ac:dyDescent="0.35">
      <c r="A1439" s="211"/>
      <c r="B1439" s="211"/>
      <c r="C1439" s="211"/>
    </row>
    <row r="1440" spans="1:3" ht="14.5" x14ac:dyDescent="0.35">
      <c r="A1440" s="211"/>
      <c r="B1440" s="211"/>
      <c r="C1440" s="211"/>
    </row>
    <row r="1441" spans="1:3" ht="14.5" x14ac:dyDescent="0.35">
      <c r="A1441" s="211"/>
      <c r="B1441" s="211"/>
      <c r="C1441" s="211"/>
    </row>
    <row r="1442" spans="1:3" ht="14.5" x14ac:dyDescent="0.35">
      <c r="A1442" s="211"/>
      <c r="B1442" s="211"/>
      <c r="C1442" s="211"/>
    </row>
    <row r="1443" spans="1:3" ht="14.5" x14ac:dyDescent="0.35">
      <c r="A1443" s="211"/>
      <c r="B1443" s="211"/>
      <c r="C1443" s="211"/>
    </row>
    <row r="1444" spans="1:3" ht="14.5" x14ac:dyDescent="0.35">
      <c r="A1444" s="211"/>
      <c r="B1444" s="211"/>
      <c r="C1444" s="211"/>
    </row>
    <row r="1445" spans="1:3" ht="14.5" x14ac:dyDescent="0.35">
      <c r="A1445" s="211"/>
      <c r="B1445" s="211"/>
      <c r="C1445" s="211"/>
    </row>
    <row r="1446" spans="1:3" ht="14.5" x14ac:dyDescent="0.35">
      <c r="A1446" s="211"/>
      <c r="B1446" s="211"/>
      <c r="C1446" s="211"/>
    </row>
    <row r="1447" spans="1:3" ht="14.5" x14ac:dyDescent="0.35">
      <c r="A1447" s="211"/>
      <c r="B1447" s="211"/>
      <c r="C1447" s="211"/>
    </row>
    <row r="1448" spans="1:3" ht="14.5" x14ac:dyDescent="0.35">
      <c r="A1448" s="211"/>
      <c r="B1448" s="211"/>
      <c r="C1448" s="211"/>
    </row>
    <row r="1449" spans="1:3" ht="14.5" x14ac:dyDescent="0.35">
      <c r="A1449" s="211"/>
      <c r="B1449" s="211"/>
      <c r="C1449" s="211"/>
    </row>
    <row r="1450" spans="1:3" ht="14.5" x14ac:dyDescent="0.35">
      <c r="A1450" s="211"/>
      <c r="B1450" s="211"/>
      <c r="C1450" s="211"/>
    </row>
    <row r="1451" spans="1:3" ht="14.5" x14ac:dyDescent="0.35">
      <c r="A1451" s="211"/>
      <c r="B1451" s="211"/>
      <c r="C1451" s="211"/>
    </row>
    <row r="1452" spans="1:3" ht="14.5" x14ac:dyDescent="0.35">
      <c r="A1452" s="211"/>
      <c r="B1452" s="211"/>
      <c r="C1452" s="211"/>
    </row>
    <row r="1453" spans="1:3" ht="14.5" x14ac:dyDescent="0.35">
      <c r="A1453" s="211"/>
      <c r="B1453" s="211"/>
      <c r="C1453" s="211"/>
    </row>
    <row r="1454" spans="1:3" ht="14.5" x14ac:dyDescent="0.35">
      <c r="A1454" s="211"/>
      <c r="B1454" s="211"/>
      <c r="C1454" s="211"/>
    </row>
    <row r="1455" spans="1:3" ht="14.5" x14ac:dyDescent="0.35">
      <c r="A1455" s="211"/>
      <c r="B1455" s="211"/>
      <c r="C1455" s="211"/>
    </row>
    <row r="1456" spans="1:3" ht="14.5" x14ac:dyDescent="0.35">
      <c r="A1456" s="211"/>
      <c r="B1456" s="211"/>
      <c r="C1456" s="211"/>
    </row>
    <row r="1457" spans="1:3" ht="14.5" x14ac:dyDescent="0.35">
      <c r="A1457" s="211"/>
      <c r="B1457" s="211"/>
      <c r="C1457" s="211"/>
    </row>
    <row r="1458" spans="1:3" ht="14.5" x14ac:dyDescent="0.35">
      <c r="A1458" s="211"/>
      <c r="B1458" s="211"/>
      <c r="C1458" s="211"/>
    </row>
    <row r="1459" spans="1:3" ht="14.5" x14ac:dyDescent="0.35">
      <c r="A1459" s="211"/>
      <c r="B1459" s="211"/>
      <c r="C1459" s="211"/>
    </row>
    <row r="1460" spans="1:3" ht="14.5" x14ac:dyDescent="0.35">
      <c r="A1460" s="211"/>
      <c r="B1460" s="211"/>
      <c r="C1460" s="211"/>
    </row>
    <row r="1461" spans="1:3" ht="14.5" x14ac:dyDescent="0.35">
      <c r="A1461" s="211"/>
      <c r="B1461" s="211"/>
      <c r="C1461" s="211"/>
    </row>
    <row r="1462" spans="1:3" ht="14.5" x14ac:dyDescent="0.35">
      <c r="A1462" s="211"/>
      <c r="B1462" s="211"/>
      <c r="C1462" s="211"/>
    </row>
    <row r="1463" spans="1:3" ht="14.5" x14ac:dyDescent="0.35">
      <c r="A1463" s="211"/>
      <c r="B1463" s="211"/>
      <c r="C1463" s="211"/>
    </row>
    <row r="1464" spans="1:3" ht="14.5" x14ac:dyDescent="0.35">
      <c r="A1464" s="211"/>
      <c r="B1464" s="211"/>
      <c r="C1464" s="211"/>
    </row>
    <row r="1465" spans="1:3" ht="14.5" x14ac:dyDescent="0.35">
      <c r="A1465" s="211"/>
      <c r="B1465" s="211"/>
      <c r="C1465" s="211"/>
    </row>
    <row r="1466" spans="1:3" ht="14.5" x14ac:dyDescent="0.35">
      <c r="A1466" s="211"/>
      <c r="B1466" s="211"/>
      <c r="C1466" s="211"/>
    </row>
    <row r="1467" spans="1:3" ht="14.5" x14ac:dyDescent="0.35">
      <c r="A1467" s="211"/>
      <c r="B1467" s="211"/>
      <c r="C1467" s="211"/>
    </row>
    <row r="1468" spans="1:3" ht="14.5" x14ac:dyDescent="0.35">
      <c r="A1468" s="211"/>
      <c r="B1468" s="211"/>
      <c r="C1468" s="211"/>
    </row>
    <row r="1469" spans="1:3" ht="14.5" x14ac:dyDescent="0.35">
      <c r="A1469" s="211"/>
      <c r="B1469" s="211"/>
      <c r="C1469" s="211"/>
    </row>
    <row r="1470" spans="1:3" ht="14.5" x14ac:dyDescent="0.35">
      <c r="A1470" s="211"/>
      <c r="B1470" s="211"/>
      <c r="C1470" s="211"/>
    </row>
    <row r="1471" spans="1:3" ht="14.5" x14ac:dyDescent="0.35">
      <c r="A1471" s="211"/>
      <c r="B1471" s="211"/>
      <c r="C1471" s="211"/>
    </row>
    <row r="1472" spans="1:3" ht="14.5" x14ac:dyDescent="0.35">
      <c r="A1472" s="211"/>
      <c r="B1472" s="211"/>
      <c r="C1472" s="211"/>
    </row>
    <row r="1473" spans="1:3" ht="14.5" x14ac:dyDescent="0.35">
      <c r="A1473" s="211"/>
      <c r="B1473" s="211"/>
      <c r="C1473" s="211"/>
    </row>
    <row r="1474" spans="1:3" ht="14.5" x14ac:dyDescent="0.35">
      <c r="A1474" s="211"/>
      <c r="B1474" s="211"/>
      <c r="C1474" s="211"/>
    </row>
    <row r="1475" spans="1:3" ht="14.5" x14ac:dyDescent="0.35">
      <c r="A1475" s="211"/>
      <c r="B1475" s="211"/>
      <c r="C1475" s="211"/>
    </row>
    <row r="1476" spans="1:3" ht="14.5" x14ac:dyDescent="0.35">
      <c r="A1476" s="211"/>
      <c r="B1476" s="211"/>
      <c r="C1476" s="211"/>
    </row>
    <row r="1477" spans="1:3" ht="14.5" x14ac:dyDescent="0.35">
      <c r="A1477" s="211"/>
      <c r="B1477" s="211"/>
      <c r="C1477" s="211"/>
    </row>
    <row r="1478" spans="1:3" ht="14.5" x14ac:dyDescent="0.35">
      <c r="A1478" s="211"/>
      <c r="B1478" s="211"/>
      <c r="C1478" s="211"/>
    </row>
    <row r="1479" spans="1:3" ht="14.5" x14ac:dyDescent="0.35">
      <c r="A1479" s="211"/>
      <c r="B1479" s="211"/>
      <c r="C1479" s="211"/>
    </row>
    <row r="1480" spans="1:3" ht="14.5" x14ac:dyDescent="0.35">
      <c r="A1480" s="211"/>
      <c r="B1480" s="211"/>
      <c r="C1480" s="211"/>
    </row>
    <row r="1481" spans="1:3" ht="14.5" x14ac:dyDescent="0.35">
      <c r="A1481" s="211"/>
      <c r="B1481" s="211"/>
      <c r="C1481" s="211"/>
    </row>
    <row r="1482" spans="1:3" ht="14.5" x14ac:dyDescent="0.35">
      <c r="A1482" s="211"/>
      <c r="B1482" s="211"/>
      <c r="C1482" s="211"/>
    </row>
    <row r="1483" spans="1:3" ht="14.5" x14ac:dyDescent="0.35">
      <c r="A1483" s="211"/>
      <c r="B1483" s="211"/>
      <c r="C1483" s="211"/>
    </row>
    <row r="1484" spans="1:3" ht="14.5" x14ac:dyDescent="0.35">
      <c r="A1484" s="211"/>
      <c r="B1484" s="211"/>
      <c r="C1484" s="211"/>
    </row>
    <row r="1485" spans="1:3" ht="14.5" x14ac:dyDescent="0.35">
      <c r="A1485" s="211"/>
      <c r="B1485" s="211"/>
      <c r="C1485" s="211"/>
    </row>
    <row r="1486" spans="1:3" ht="14.5" x14ac:dyDescent="0.35">
      <c r="A1486" s="211"/>
      <c r="B1486" s="211"/>
      <c r="C1486" s="211"/>
    </row>
    <row r="1487" spans="1:3" ht="14.5" x14ac:dyDescent="0.35">
      <c r="A1487" s="211"/>
      <c r="B1487" s="211"/>
      <c r="C1487" s="211"/>
    </row>
    <row r="1488" spans="1:3" ht="14.5" x14ac:dyDescent="0.35">
      <c r="A1488" s="211"/>
      <c r="B1488" s="211"/>
      <c r="C1488" s="211"/>
    </row>
    <row r="1489" spans="1:3" ht="14.5" x14ac:dyDescent="0.35">
      <c r="A1489" s="211"/>
      <c r="B1489" s="211"/>
      <c r="C1489" s="211"/>
    </row>
    <row r="1490" spans="1:3" ht="14.5" x14ac:dyDescent="0.35">
      <c r="A1490" s="211"/>
      <c r="B1490" s="211"/>
      <c r="C1490" s="211"/>
    </row>
    <row r="1491" spans="1:3" ht="14.5" x14ac:dyDescent="0.35">
      <c r="A1491" s="211"/>
      <c r="B1491" s="211"/>
      <c r="C1491" s="211"/>
    </row>
    <row r="1492" spans="1:3" ht="14.5" x14ac:dyDescent="0.35">
      <c r="A1492" s="211"/>
      <c r="B1492" s="211"/>
      <c r="C1492" s="211"/>
    </row>
    <row r="1493" spans="1:3" ht="14.5" x14ac:dyDescent="0.35">
      <c r="A1493" s="211"/>
      <c r="B1493" s="211"/>
      <c r="C1493" s="211"/>
    </row>
    <row r="1494" spans="1:3" ht="14.5" x14ac:dyDescent="0.35">
      <c r="A1494" s="211"/>
      <c r="B1494" s="211"/>
      <c r="C1494" s="211"/>
    </row>
    <row r="1495" spans="1:3" ht="14.5" x14ac:dyDescent="0.35">
      <c r="A1495" s="211"/>
      <c r="B1495" s="211"/>
      <c r="C1495" s="211"/>
    </row>
    <row r="1496" spans="1:3" ht="14.5" x14ac:dyDescent="0.35">
      <c r="A1496" s="211"/>
      <c r="B1496" s="211"/>
      <c r="C1496" s="211"/>
    </row>
    <row r="1497" spans="1:3" ht="14.5" x14ac:dyDescent="0.35">
      <c r="A1497" s="211"/>
      <c r="B1497" s="211"/>
      <c r="C1497" s="211"/>
    </row>
    <row r="1498" spans="1:3" ht="14.5" x14ac:dyDescent="0.35">
      <c r="A1498" s="211"/>
      <c r="B1498" s="211"/>
      <c r="C1498" s="211"/>
    </row>
    <row r="1499" spans="1:3" ht="14.5" x14ac:dyDescent="0.35">
      <c r="A1499" s="211"/>
      <c r="B1499" s="211"/>
      <c r="C1499" s="211"/>
    </row>
    <row r="1500" spans="1:3" ht="14.5" x14ac:dyDescent="0.35">
      <c r="A1500" s="211"/>
      <c r="B1500" s="211"/>
      <c r="C1500" s="211"/>
    </row>
    <row r="1501" spans="1:3" ht="14.5" x14ac:dyDescent="0.35">
      <c r="A1501" s="211"/>
      <c r="B1501" s="211"/>
      <c r="C1501" s="211"/>
    </row>
    <row r="1502" spans="1:3" ht="14.5" x14ac:dyDescent="0.35">
      <c r="A1502" s="211"/>
      <c r="B1502" s="211"/>
      <c r="C1502" s="211"/>
    </row>
    <row r="1503" spans="1:3" ht="14.5" x14ac:dyDescent="0.35">
      <c r="A1503" s="211"/>
      <c r="B1503" s="211"/>
      <c r="C1503" s="211"/>
    </row>
    <row r="1504" spans="1:3" ht="14.5" x14ac:dyDescent="0.35">
      <c r="A1504" s="211"/>
      <c r="B1504" s="211"/>
      <c r="C1504" s="211"/>
    </row>
    <row r="1505" spans="1:3" ht="14.5" x14ac:dyDescent="0.35">
      <c r="A1505" s="211"/>
      <c r="B1505" s="211"/>
      <c r="C1505" s="211"/>
    </row>
    <row r="1506" spans="1:3" ht="14.5" x14ac:dyDescent="0.35">
      <c r="A1506" s="211"/>
      <c r="B1506" s="211"/>
      <c r="C1506" s="211"/>
    </row>
    <row r="1507" spans="1:3" ht="14.5" x14ac:dyDescent="0.35">
      <c r="A1507" s="211"/>
      <c r="B1507" s="211"/>
      <c r="C1507" s="211"/>
    </row>
    <row r="1508" spans="1:3" ht="14.5" x14ac:dyDescent="0.35">
      <c r="A1508" s="211"/>
      <c r="B1508" s="211"/>
      <c r="C1508" s="211"/>
    </row>
    <row r="1509" spans="1:3" ht="14.5" x14ac:dyDescent="0.35">
      <c r="A1509" s="211"/>
      <c r="B1509" s="211"/>
      <c r="C1509" s="211"/>
    </row>
    <row r="1510" spans="1:3" ht="14.5" x14ac:dyDescent="0.35">
      <c r="A1510" s="211"/>
      <c r="B1510" s="211"/>
      <c r="C1510" s="211"/>
    </row>
    <row r="1511" spans="1:3" ht="14.5" x14ac:dyDescent="0.35">
      <c r="A1511" s="211"/>
      <c r="B1511" s="211"/>
      <c r="C1511" s="211"/>
    </row>
    <row r="1512" spans="1:3" ht="14.5" x14ac:dyDescent="0.35">
      <c r="A1512" s="211"/>
      <c r="B1512" s="211"/>
      <c r="C1512" s="211"/>
    </row>
    <row r="1513" spans="1:3" ht="14.5" x14ac:dyDescent="0.35">
      <c r="A1513" s="211"/>
      <c r="B1513" s="211"/>
      <c r="C1513" s="211"/>
    </row>
    <row r="1514" spans="1:3" ht="14.5" x14ac:dyDescent="0.35">
      <c r="A1514" s="211"/>
      <c r="B1514" s="211"/>
      <c r="C1514" s="211"/>
    </row>
    <row r="1515" spans="1:3" ht="14.5" x14ac:dyDescent="0.35">
      <c r="A1515" s="211"/>
      <c r="B1515" s="211"/>
      <c r="C1515" s="211"/>
    </row>
    <row r="1516" spans="1:3" ht="14.5" x14ac:dyDescent="0.35">
      <c r="A1516" s="211"/>
      <c r="B1516" s="211"/>
      <c r="C1516" s="211"/>
    </row>
    <row r="1517" spans="1:3" ht="14.5" x14ac:dyDescent="0.35">
      <c r="A1517" s="211"/>
      <c r="B1517" s="211"/>
      <c r="C1517" s="211"/>
    </row>
    <row r="1518" spans="1:3" ht="14.5" x14ac:dyDescent="0.35">
      <c r="A1518" s="211"/>
      <c r="B1518" s="211"/>
      <c r="C1518" s="211"/>
    </row>
    <row r="1519" spans="1:3" ht="14.5" x14ac:dyDescent="0.35">
      <c r="A1519" s="211"/>
      <c r="B1519" s="211"/>
      <c r="C1519" s="211"/>
    </row>
    <row r="1520" spans="1:3" ht="14.5" x14ac:dyDescent="0.35">
      <c r="A1520" s="211"/>
      <c r="B1520" s="211"/>
      <c r="C1520" s="211"/>
    </row>
    <row r="1521" spans="1:3" ht="14.5" x14ac:dyDescent="0.35">
      <c r="A1521" s="211"/>
      <c r="B1521" s="211"/>
      <c r="C1521" s="211"/>
    </row>
    <row r="1522" spans="1:3" ht="14.5" x14ac:dyDescent="0.35">
      <c r="A1522" s="211"/>
      <c r="B1522" s="211"/>
      <c r="C1522" s="211"/>
    </row>
    <row r="1523" spans="1:3" ht="14.5" x14ac:dyDescent="0.35">
      <c r="A1523" s="211"/>
      <c r="B1523" s="211"/>
      <c r="C1523" s="211"/>
    </row>
    <row r="1524" spans="1:3" ht="14.5" x14ac:dyDescent="0.35">
      <c r="A1524" s="211"/>
      <c r="B1524" s="211"/>
      <c r="C1524" s="211"/>
    </row>
    <row r="1525" spans="1:3" ht="14.5" x14ac:dyDescent="0.35">
      <c r="A1525" s="211"/>
      <c r="B1525" s="211"/>
      <c r="C1525" s="211"/>
    </row>
    <row r="1526" spans="1:3" ht="14.5" x14ac:dyDescent="0.35">
      <c r="A1526" s="211"/>
      <c r="B1526" s="211"/>
      <c r="C1526" s="211"/>
    </row>
    <row r="1527" spans="1:3" ht="14.5" x14ac:dyDescent="0.35">
      <c r="A1527" s="211"/>
      <c r="B1527" s="211"/>
      <c r="C1527" s="211"/>
    </row>
    <row r="1528" spans="1:3" ht="14.5" x14ac:dyDescent="0.35">
      <c r="A1528" s="211"/>
      <c r="B1528" s="211"/>
      <c r="C1528" s="211"/>
    </row>
    <row r="1529" spans="1:3" ht="14.5" x14ac:dyDescent="0.35">
      <c r="A1529" s="211"/>
      <c r="B1529" s="211"/>
      <c r="C1529" s="211"/>
    </row>
    <row r="1530" spans="1:3" ht="14.5" x14ac:dyDescent="0.35">
      <c r="A1530" s="211"/>
      <c r="B1530" s="211"/>
      <c r="C1530" s="211"/>
    </row>
    <row r="1531" spans="1:3" ht="14.5" x14ac:dyDescent="0.35">
      <c r="A1531" s="211"/>
      <c r="B1531" s="211"/>
      <c r="C1531" s="211"/>
    </row>
    <row r="1532" spans="1:3" ht="14.5" x14ac:dyDescent="0.35">
      <c r="A1532" s="211"/>
      <c r="B1532" s="211"/>
      <c r="C1532" s="211"/>
    </row>
    <row r="1533" spans="1:3" ht="14.5" x14ac:dyDescent="0.35">
      <c r="A1533" s="211"/>
      <c r="B1533" s="211"/>
      <c r="C1533" s="211"/>
    </row>
    <row r="1534" spans="1:3" ht="14.5" x14ac:dyDescent="0.35">
      <c r="A1534" s="211"/>
      <c r="B1534" s="211"/>
      <c r="C1534" s="211"/>
    </row>
    <row r="1535" spans="1:3" ht="14.5" x14ac:dyDescent="0.35">
      <c r="A1535" s="211"/>
      <c r="B1535" s="211"/>
      <c r="C1535" s="211"/>
    </row>
    <row r="1536" spans="1:3" ht="14.5" x14ac:dyDescent="0.35">
      <c r="A1536" s="211"/>
      <c r="B1536" s="211"/>
      <c r="C1536" s="211"/>
    </row>
    <row r="1537" spans="1:3" ht="14.5" x14ac:dyDescent="0.35">
      <c r="A1537" s="211"/>
      <c r="B1537" s="211"/>
      <c r="C1537" s="211"/>
    </row>
    <row r="1538" spans="1:3" ht="14.5" x14ac:dyDescent="0.35">
      <c r="A1538" s="211"/>
      <c r="B1538" s="211"/>
      <c r="C1538" s="211"/>
    </row>
    <row r="1539" spans="1:3" ht="14.5" x14ac:dyDescent="0.35">
      <c r="A1539" s="211"/>
      <c r="B1539" s="211"/>
      <c r="C1539" s="211"/>
    </row>
    <row r="1540" spans="1:3" ht="14.5" x14ac:dyDescent="0.35">
      <c r="A1540" s="211"/>
      <c r="B1540" s="211"/>
      <c r="C1540" s="211"/>
    </row>
    <row r="1541" spans="1:3" ht="14.5" x14ac:dyDescent="0.35">
      <c r="A1541" s="211"/>
      <c r="B1541" s="211"/>
      <c r="C1541" s="211"/>
    </row>
    <row r="1542" spans="1:3" ht="14.5" x14ac:dyDescent="0.35">
      <c r="A1542" s="211"/>
      <c r="B1542" s="211"/>
      <c r="C1542" s="211"/>
    </row>
    <row r="1543" spans="1:3" ht="14.5" x14ac:dyDescent="0.35">
      <c r="A1543" s="211"/>
      <c r="B1543" s="211"/>
      <c r="C1543" s="211"/>
    </row>
    <row r="1544" spans="1:3" ht="14.5" x14ac:dyDescent="0.35">
      <c r="A1544" s="211"/>
      <c r="B1544" s="211"/>
      <c r="C1544" s="211"/>
    </row>
    <row r="1545" spans="1:3" ht="14.5" x14ac:dyDescent="0.35">
      <c r="A1545" s="211"/>
      <c r="B1545" s="211"/>
      <c r="C1545" s="211"/>
    </row>
    <row r="1546" spans="1:3" ht="14.5" x14ac:dyDescent="0.35">
      <c r="A1546" s="211"/>
      <c r="B1546" s="211"/>
      <c r="C1546" s="211"/>
    </row>
    <row r="1547" spans="1:3" ht="14.5" x14ac:dyDescent="0.35">
      <c r="A1547" s="211"/>
      <c r="B1547" s="211"/>
      <c r="C1547" s="211"/>
    </row>
    <row r="1548" spans="1:3" ht="14.5" x14ac:dyDescent="0.35">
      <c r="A1548" s="211"/>
      <c r="B1548" s="211"/>
      <c r="C1548" s="211"/>
    </row>
    <row r="1549" spans="1:3" ht="14.5" x14ac:dyDescent="0.35">
      <c r="A1549" s="211"/>
      <c r="B1549" s="211"/>
      <c r="C1549" s="211"/>
    </row>
    <row r="1550" spans="1:3" ht="14.5" x14ac:dyDescent="0.35">
      <c r="A1550" s="211"/>
      <c r="B1550" s="211"/>
      <c r="C1550" s="211"/>
    </row>
    <row r="1551" spans="1:3" ht="14.5" x14ac:dyDescent="0.35">
      <c r="A1551" s="211"/>
      <c r="B1551" s="211"/>
      <c r="C1551" s="211"/>
    </row>
    <row r="1552" spans="1:3" ht="14.5" x14ac:dyDescent="0.35">
      <c r="A1552" s="211"/>
      <c r="B1552" s="211"/>
      <c r="C1552" s="211"/>
    </row>
    <row r="1553" spans="1:3" ht="14.5" x14ac:dyDescent="0.35">
      <c r="A1553" s="211"/>
      <c r="B1553" s="211"/>
      <c r="C1553" s="211"/>
    </row>
    <row r="1554" spans="1:3" ht="14.5" x14ac:dyDescent="0.35">
      <c r="A1554" s="211"/>
      <c r="B1554" s="211"/>
      <c r="C1554" s="211"/>
    </row>
    <row r="1555" spans="1:3" ht="14.5" x14ac:dyDescent="0.35">
      <c r="A1555" s="211"/>
      <c r="B1555" s="211"/>
      <c r="C1555" s="211"/>
    </row>
    <row r="1556" spans="1:3" ht="14.5" x14ac:dyDescent="0.35">
      <c r="A1556" s="211"/>
      <c r="B1556" s="211"/>
      <c r="C1556" s="211"/>
    </row>
    <row r="1557" spans="1:3" ht="14.5" x14ac:dyDescent="0.35">
      <c r="A1557" s="211"/>
      <c r="B1557" s="211"/>
      <c r="C1557" s="211"/>
    </row>
    <row r="1558" spans="1:3" ht="14.5" x14ac:dyDescent="0.35">
      <c r="A1558" s="211"/>
      <c r="B1558" s="211"/>
      <c r="C1558" s="211"/>
    </row>
    <row r="1559" spans="1:3" ht="14.5" x14ac:dyDescent="0.35">
      <c r="A1559" s="211"/>
      <c r="B1559" s="211"/>
      <c r="C1559" s="211"/>
    </row>
    <row r="1560" spans="1:3" ht="14.5" x14ac:dyDescent="0.35">
      <c r="A1560" s="211"/>
      <c r="B1560" s="211"/>
      <c r="C1560" s="211"/>
    </row>
    <row r="1561" spans="1:3" ht="14.5" x14ac:dyDescent="0.35">
      <c r="A1561" s="211"/>
      <c r="B1561" s="211"/>
      <c r="C1561" s="211"/>
    </row>
    <row r="1562" spans="1:3" ht="14.5" x14ac:dyDescent="0.35">
      <c r="A1562" s="211"/>
      <c r="B1562" s="211"/>
      <c r="C1562" s="211"/>
    </row>
    <row r="1563" spans="1:3" ht="14.5" x14ac:dyDescent="0.35">
      <c r="A1563" s="211"/>
      <c r="B1563" s="211"/>
      <c r="C1563" s="211"/>
    </row>
    <row r="1564" spans="1:3" ht="14.5" x14ac:dyDescent="0.35">
      <c r="A1564" s="211"/>
      <c r="B1564" s="211"/>
      <c r="C1564" s="211"/>
    </row>
    <row r="1565" spans="1:3" ht="14.5" x14ac:dyDescent="0.35">
      <c r="A1565" s="211"/>
      <c r="B1565" s="211"/>
      <c r="C1565" s="211"/>
    </row>
    <row r="1566" spans="1:3" ht="14.5" x14ac:dyDescent="0.35">
      <c r="A1566" s="211"/>
      <c r="B1566" s="211"/>
      <c r="C1566" s="211"/>
    </row>
    <row r="1567" spans="1:3" ht="14.5" x14ac:dyDescent="0.35">
      <c r="A1567" s="211"/>
      <c r="B1567" s="211"/>
      <c r="C1567" s="211"/>
    </row>
    <row r="1568" spans="1:3" ht="14.5" x14ac:dyDescent="0.35">
      <c r="A1568" s="211"/>
      <c r="B1568" s="211"/>
      <c r="C1568" s="211"/>
    </row>
    <row r="1569" spans="1:3" ht="14.5" x14ac:dyDescent="0.35">
      <c r="A1569" s="211"/>
      <c r="B1569" s="211"/>
      <c r="C1569" s="211"/>
    </row>
    <row r="1570" spans="1:3" ht="14.5" x14ac:dyDescent="0.35">
      <c r="A1570" s="211"/>
      <c r="B1570" s="211"/>
      <c r="C1570" s="211"/>
    </row>
    <row r="1571" spans="1:3" ht="14.5" x14ac:dyDescent="0.35">
      <c r="A1571" s="211"/>
      <c r="B1571" s="211"/>
      <c r="C1571" s="211"/>
    </row>
    <row r="1572" spans="1:3" ht="14.5" x14ac:dyDescent="0.35">
      <c r="A1572" s="211"/>
      <c r="B1572" s="211"/>
      <c r="C1572" s="211"/>
    </row>
    <row r="1573" spans="1:3" ht="14.5" x14ac:dyDescent="0.35">
      <c r="A1573" s="211"/>
      <c r="B1573" s="211"/>
      <c r="C1573" s="211"/>
    </row>
    <row r="1574" spans="1:3" ht="14.5" x14ac:dyDescent="0.35">
      <c r="A1574" s="211"/>
      <c r="B1574" s="211"/>
      <c r="C1574" s="211"/>
    </row>
    <row r="1575" spans="1:3" ht="14.5" x14ac:dyDescent="0.35">
      <c r="A1575" s="211"/>
      <c r="B1575" s="211"/>
      <c r="C1575" s="211"/>
    </row>
    <row r="1576" spans="1:3" ht="14.5" x14ac:dyDescent="0.35">
      <c r="A1576" s="211"/>
      <c r="B1576" s="211"/>
      <c r="C1576" s="211"/>
    </row>
    <row r="1577" spans="1:3" ht="14.5" x14ac:dyDescent="0.35">
      <c r="A1577" s="211"/>
      <c r="B1577" s="211"/>
      <c r="C1577" s="211"/>
    </row>
    <row r="1578" spans="1:3" ht="14.5" x14ac:dyDescent="0.35">
      <c r="A1578" s="211"/>
      <c r="B1578" s="211"/>
      <c r="C1578" s="211"/>
    </row>
    <row r="1579" spans="1:3" ht="14.5" x14ac:dyDescent="0.35">
      <c r="A1579" s="211"/>
      <c r="B1579" s="211"/>
      <c r="C1579" s="211"/>
    </row>
    <row r="1580" spans="1:3" ht="14.5" x14ac:dyDescent="0.35">
      <c r="A1580" s="211"/>
      <c r="B1580" s="211"/>
      <c r="C1580" s="211"/>
    </row>
    <row r="1581" spans="1:3" ht="14.5" x14ac:dyDescent="0.35">
      <c r="A1581" s="211"/>
      <c r="B1581" s="211"/>
      <c r="C1581" s="211"/>
    </row>
    <row r="1582" spans="1:3" ht="14.5" x14ac:dyDescent="0.35">
      <c r="A1582" s="211"/>
      <c r="B1582" s="211"/>
      <c r="C1582" s="211"/>
    </row>
    <row r="1583" spans="1:3" ht="14.5" x14ac:dyDescent="0.35">
      <c r="A1583" s="211"/>
      <c r="B1583" s="211"/>
      <c r="C1583" s="211"/>
    </row>
    <row r="1584" spans="1:3" ht="14.5" x14ac:dyDescent="0.35">
      <c r="A1584" s="211"/>
      <c r="B1584" s="211"/>
      <c r="C1584" s="211"/>
    </row>
    <row r="1585" spans="1:3" ht="14.5" x14ac:dyDescent="0.35">
      <c r="A1585" s="211"/>
      <c r="B1585" s="211"/>
      <c r="C1585" s="211"/>
    </row>
    <row r="1586" spans="1:3" ht="14.5" x14ac:dyDescent="0.35">
      <c r="A1586" s="211"/>
      <c r="B1586" s="211"/>
      <c r="C1586" s="211"/>
    </row>
    <row r="1587" spans="1:3" ht="14.5" x14ac:dyDescent="0.35">
      <c r="A1587" s="211"/>
      <c r="B1587" s="211"/>
      <c r="C1587" s="211"/>
    </row>
    <row r="1588" spans="1:3" ht="14.5" x14ac:dyDescent="0.35">
      <c r="A1588" s="211"/>
      <c r="B1588" s="211"/>
      <c r="C1588" s="211"/>
    </row>
    <row r="1589" spans="1:3" ht="14.5" x14ac:dyDescent="0.35">
      <c r="A1589" s="211"/>
      <c r="B1589" s="211"/>
      <c r="C1589" s="211"/>
    </row>
    <row r="1590" spans="1:3" ht="14.5" x14ac:dyDescent="0.35">
      <c r="A1590" s="211"/>
      <c r="B1590" s="211"/>
      <c r="C1590" s="211"/>
    </row>
    <row r="1591" spans="1:3" ht="14.5" x14ac:dyDescent="0.35">
      <c r="A1591" s="211"/>
      <c r="B1591" s="211"/>
      <c r="C1591" s="211"/>
    </row>
    <row r="1592" spans="1:3" ht="14.5" x14ac:dyDescent="0.35">
      <c r="A1592" s="211"/>
      <c r="B1592" s="211"/>
      <c r="C1592" s="211"/>
    </row>
    <row r="1593" spans="1:3" ht="14.5" x14ac:dyDescent="0.35">
      <c r="A1593" s="211"/>
      <c r="B1593" s="211"/>
      <c r="C1593" s="211"/>
    </row>
    <row r="1594" spans="1:3" ht="14.5" x14ac:dyDescent="0.35">
      <c r="A1594" s="211"/>
      <c r="B1594" s="211"/>
      <c r="C1594" s="211"/>
    </row>
    <row r="1595" spans="1:3" ht="14.5" x14ac:dyDescent="0.35">
      <c r="A1595" s="211"/>
      <c r="B1595" s="211"/>
      <c r="C1595" s="211"/>
    </row>
    <row r="1596" spans="1:3" ht="14.5" x14ac:dyDescent="0.35">
      <c r="A1596" s="211"/>
      <c r="B1596" s="211"/>
      <c r="C1596" s="211"/>
    </row>
    <row r="1597" spans="1:3" ht="14.5" x14ac:dyDescent="0.35">
      <c r="A1597" s="211"/>
      <c r="B1597" s="211"/>
      <c r="C1597" s="211"/>
    </row>
    <row r="1598" spans="1:3" ht="14.5" x14ac:dyDescent="0.35">
      <c r="A1598" s="211"/>
      <c r="B1598" s="211"/>
      <c r="C1598" s="211"/>
    </row>
    <row r="1599" spans="1:3" ht="14.5" x14ac:dyDescent="0.35">
      <c r="A1599" s="211"/>
      <c r="B1599" s="211"/>
      <c r="C1599" s="211"/>
    </row>
    <row r="1600" spans="1:3" ht="14.5" x14ac:dyDescent="0.35">
      <c r="A1600" s="211"/>
      <c r="B1600" s="211"/>
      <c r="C1600" s="211"/>
    </row>
    <row r="1601" spans="1:3" ht="14.5" x14ac:dyDescent="0.35">
      <c r="A1601" s="211"/>
      <c r="B1601" s="211"/>
      <c r="C1601" s="211"/>
    </row>
    <row r="1602" spans="1:3" ht="14.5" x14ac:dyDescent="0.35">
      <c r="A1602" s="211"/>
      <c r="B1602" s="211"/>
      <c r="C1602" s="211"/>
    </row>
    <row r="1603" spans="1:3" ht="14.5" x14ac:dyDescent="0.35">
      <c r="A1603" s="211"/>
      <c r="B1603" s="211"/>
      <c r="C1603" s="211"/>
    </row>
    <row r="1604" spans="1:3" ht="14.5" x14ac:dyDescent="0.35">
      <c r="A1604" s="211"/>
      <c r="B1604" s="211"/>
      <c r="C1604" s="211"/>
    </row>
    <row r="1605" spans="1:3" ht="14.5" x14ac:dyDescent="0.35">
      <c r="A1605" s="211"/>
      <c r="B1605" s="211"/>
      <c r="C1605" s="211"/>
    </row>
    <row r="1606" spans="1:3" ht="14.5" x14ac:dyDescent="0.35">
      <c r="A1606" s="211"/>
      <c r="B1606" s="211"/>
      <c r="C1606" s="211"/>
    </row>
    <row r="1607" spans="1:3" ht="14.5" x14ac:dyDescent="0.35">
      <c r="A1607" s="211"/>
      <c r="B1607" s="211"/>
      <c r="C1607" s="211"/>
    </row>
    <row r="1608" spans="1:3" ht="14.5" x14ac:dyDescent="0.35">
      <c r="A1608" s="211"/>
      <c r="B1608" s="211"/>
      <c r="C1608" s="211"/>
    </row>
    <row r="1609" spans="1:3" ht="14.5" x14ac:dyDescent="0.35">
      <c r="A1609" s="211"/>
      <c r="B1609" s="211"/>
      <c r="C1609" s="211"/>
    </row>
    <row r="1610" spans="1:3" ht="14.5" x14ac:dyDescent="0.35">
      <c r="A1610" s="211"/>
      <c r="B1610" s="211"/>
      <c r="C1610" s="211"/>
    </row>
    <row r="1611" spans="1:3" ht="14.5" x14ac:dyDescent="0.35">
      <c r="A1611" s="211"/>
      <c r="B1611" s="211"/>
      <c r="C1611" s="211"/>
    </row>
    <row r="1612" spans="1:3" ht="14.5" x14ac:dyDescent="0.35">
      <c r="A1612" s="211"/>
      <c r="B1612" s="211"/>
      <c r="C1612" s="211"/>
    </row>
    <row r="1613" spans="1:3" ht="14.5" x14ac:dyDescent="0.35">
      <c r="A1613" s="211"/>
      <c r="B1613" s="211"/>
      <c r="C1613" s="211"/>
    </row>
    <row r="1614" spans="1:3" ht="14.5" x14ac:dyDescent="0.35">
      <c r="A1614" s="211"/>
      <c r="B1614" s="211"/>
      <c r="C1614" s="211"/>
    </row>
    <row r="1615" spans="1:3" ht="14.5" x14ac:dyDescent="0.35">
      <c r="A1615" s="211"/>
      <c r="B1615" s="211"/>
      <c r="C1615" s="211"/>
    </row>
    <row r="1616" spans="1:3" ht="14.5" x14ac:dyDescent="0.35">
      <c r="A1616" s="211"/>
      <c r="B1616" s="211"/>
      <c r="C1616" s="211"/>
    </row>
    <row r="1617" spans="1:3" ht="14.5" x14ac:dyDescent="0.35">
      <c r="A1617" s="211"/>
      <c r="B1617" s="211"/>
      <c r="C1617" s="211"/>
    </row>
    <row r="1618" spans="1:3" ht="14.5" x14ac:dyDescent="0.35">
      <c r="A1618" s="211"/>
      <c r="B1618" s="211"/>
      <c r="C1618" s="211"/>
    </row>
    <row r="1619" spans="1:3" ht="14.5" x14ac:dyDescent="0.35">
      <c r="A1619" s="211"/>
      <c r="B1619" s="211"/>
      <c r="C1619" s="211"/>
    </row>
    <row r="1620" spans="1:3" ht="14.5" x14ac:dyDescent="0.35">
      <c r="A1620" s="211"/>
      <c r="B1620" s="211"/>
      <c r="C1620" s="211"/>
    </row>
    <row r="1621" spans="1:3" ht="14.5" x14ac:dyDescent="0.35">
      <c r="A1621" s="211"/>
      <c r="B1621" s="211"/>
      <c r="C1621" s="211"/>
    </row>
    <row r="1622" spans="1:3" ht="14.5" x14ac:dyDescent="0.35">
      <c r="A1622" s="211"/>
      <c r="B1622" s="211"/>
      <c r="C1622" s="211"/>
    </row>
    <row r="1623" spans="1:3" ht="14.5" x14ac:dyDescent="0.35">
      <c r="A1623" s="211"/>
      <c r="B1623" s="211"/>
      <c r="C1623" s="211"/>
    </row>
    <row r="1624" spans="1:3" ht="14.5" x14ac:dyDescent="0.35">
      <c r="A1624" s="211"/>
      <c r="B1624" s="211"/>
      <c r="C1624" s="211"/>
    </row>
    <row r="1625" spans="1:3" ht="14.5" x14ac:dyDescent="0.35">
      <c r="A1625" s="211"/>
      <c r="B1625" s="211"/>
      <c r="C1625" s="211"/>
    </row>
    <row r="1626" spans="1:3" ht="14.5" x14ac:dyDescent="0.35">
      <c r="A1626" s="211"/>
      <c r="B1626" s="211"/>
      <c r="C1626" s="211"/>
    </row>
    <row r="1627" spans="1:3" ht="14.5" x14ac:dyDescent="0.35">
      <c r="A1627" s="211"/>
      <c r="B1627" s="211"/>
      <c r="C1627" s="211"/>
    </row>
    <row r="1628" spans="1:3" ht="14.5" x14ac:dyDescent="0.35">
      <c r="A1628" s="211"/>
      <c r="B1628" s="211"/>
      <c r="C1628" s="211"/>
    </row>
    <row r="1629" spans="1:3" ht="14.5" x14ac:dyDescent="0.35">
      <c r="A1629" s="211"/>
      <c r="B1629" s="211"/>
      <c r="C1629" s="211"/>
    </row>
    <row r="1630" spans="1:3" ht="14.5" x14ac:dyDescent="0.35">
      <c r="A1630" s="211"/>
      <c r="B1630" s="211"/>
      <c r="C1630" s="211"/>
    </row>
    <row r="1631" spans="1:3" ht="14.5" x14ac:dyDescent="0.35">
      <c r="A1631" s="211"/>
      <c r="B1631" s="211"/>
      <c r="C1631" s="211"/>
    </row>
    <row r="1632" spans="1:3" ht="14.5" x14ac:dyDescent="0.35">
      <c r="A1632" s="211"/>
      <c r="B1632" s="211"/>
      <c r="C1632" s="211"/>
    </row>
    <row r="1633" spans="1:3" ht="14.5" x14ac:dyDescent="0.35">
      <c r="A1633" s="211"/>
      <c r="B1633" s="211"/>
      <c r="C1633" s="211"/>
    </row>
    <row r="1634" spans="1:3" ht="14.5" x14ac:dyDescent="0.35">
      <c r="A1634" s="211"/>
      <c r="B1634" s="211"/>
      <c r="C1634" s="211"/>
    </row>
    <row r="1635" spans="1:3" ht="14.5" x14ac:dyDescent="0.35">
      <c r="A1635" s="211"/>
      <c r="B1635" s="211"/>
      <c r="C1635" s="211"/>
    </row>
    <row r="1636" spans="1:3" ht="14.5" x14ac:dyDescent="0.35">
      <c r="A1636" s="211"/>
      <c r="B1636" s="211"/>
      <c r="C1636" s="211"/>
    </row>
    <row r="1637" spans="1:3" ht="14.5" x14ac:dyDescent="0.35">
      <c r="A1637" s="211"/>
      <c r="B1637" s="211"/>
      <c r="C1637" s="211"/>
    </row>
    <row r="1638" spans="1:3" ht="14.5" x14ac:dyDescent="0.35">
      <c r="A1638" s="211"/>
      <c r="B1638" s="211"/>
      <c r="C1638" s="211"/>
    </row>
    <row r="1639" spans="1:3" ht="14.5" x14ac:dyDescent="0.35">
      <c r="A1639" s="211"/>
      <c r="B1639" s="211"/>
      <c r="C1639" s="211"/>
    </row>
    <row r="1640" spans="1:3" ht="14.5" x14ac:dyDescent="0.35">
      <c r="A1640" s="211"/>
      <c r="B1640" s="211"/>
      <c r="C1640" s="211"/>
    </row>
    <row r="1641" spans="1:3" ht="14.5" x14ac:dyDescent="0.35">
      <c r="A1641" s="211"/>
      <c r="B1641" s="211"/>
      <c r="C1641" s="211"/>
    </row>
    <row r="1642" spans="1:3" ht="14.5" x14ac:dyDescent="0.35">
      <c r="A1642" s="211"/>
      <c r="B1642" s="211"/>
      <c r="C1642" s="211"/>
    </row>
    <row r="1643" spans="1:3" ht="14.5" x14ac:dyDescent="0.35">
      <c r="A1643" s="211"/>
      <c r="B1643" s="211"/>
      <c r="C1643" s="211"/>
    </row>
    <row r="1644" spans="1:3" ht="14.5" x14ac:dyDescent="0.35">
      <c r="A1644" s="211"/>
      <c r="B1644" s="211"/>
      <c r="C1644" s="211"/>
    </row>
    <row r="1645" spans="1:3" ht="14.5" x14ac:dyDescent="0.35">
      <c r="A1645" s="211"/>
      <c r="B1645" s="211"/>
      <c r="C1645" s="211"/>
    </row>
    <row r="1646" spans="1:3" ht="14.5" x14ac:dyDescent="0.35">
      <c r="A1646" s="211"/>
      <c r="B1646" s="211"/>
      <c r="C1646" s="211"/>
    </row>
    <row r="1647" spans="1:3" ht="14.5" x14ac:dyDescent="0.35">
      <c r="A1647" s="211"/>
      <c r="B1647" s="211"/>
      <c r="C1647" s="211"/>
    </row>
    <row r="1648" spans="1:3" ht="14.5" x14ac:dyDescent="0.35">
      <c r="A1648" s="211"/>
      <c r="B1648" s="211"/>
      <c r="C1648" s="211"/>
    </row>
    <row r="1649" spans="1:3" ht="14.5" x14ac:dyDescent="0.35">
      <c r="A1649" s="211"/>
      <c r="B1649" s="211"/>
      <c r="C1649" s="211"/>
    </row>
    <row r="1650" spans="1:3" ht="14.5" x14ac:dyDescent="0.35">
      <c r="A1650" s="211"/>
      <c r="B1650" s="211"/>
      <c r="C1650" s="211"/>
    </row>
    <row r="1651" spans="1:3" ht="14.5" x14ac:dyDescent="0.35">
      <c r="A1651" s="211"/>
      <c r="B1651" s="211"/>
      <c r="C1651" s="211"/>
    </row>
    <row r="1652" spans="1:3" ht="14.5" x14ac:dyDescent="0.35">
      <c r="A1652" s="211"/>
      <c r="B1652" s="211"/>
      <c r="C1652" s="211"/>
    </row>
    <row r="1653" spans="1:3" ht="14.5" x14ac:dyDescent="0.35">
      <c r="A1653" s="211"/>
      <c r="B1653" s="211"/>
      <c r="C1653" s="211"/>
    </row>
    <row r="1654" spans="1:3" ht="14.5" x14ac:dyDescent="0.35">
      <c r="A1654" s="211"/>
      <c r="B1654" s="211"/>
      <c r="C1654" s="211"/>
    </row>
    <row r="1655" spans="1:3" ht="14.5" x14ac:dyDescent="0.35">
      <c r="A1655" s="211"/>
      <c r="B1655" s="211"/>
      <c r="C1655" s="211"/>
    </row>
    <row r="1656" spans="1:3" ht="14.5" x14ac:dyDescent="0.35">
      <c r="A1656" s="211"/>
      <c r="B1656" s="211"/>
      <c r="C1656" s="211"/>
    </row>
    <row r="1657" spans="1:3" ht="14.5" x14ac:dyDescent="0.35">
      <c r="A1657" s="211"/>
      <c r="B1657" s="211"/>
      <c r="C1657" s="211"/>
    </row>
    <row r="1658" spans="1:3" ht="14.5" x14ac:dyDescent="0.35">
      <c r="A1658" s="211"/>
      <c r="B1658" s="211"/>
      <c r="C1658" s="211"/>
    </row>
    <row r="1659" spans="1:3" ht="14.5" x14ac:dyDescent="0.35">
      <c r="A1659" s="211"/>
      <c r="B1659" s="211"/>
      <c r="C1659" s="211"/>
    </row>
    <row r="1660" spans="1:3" ht="14.5" x14ac:dyDescent="0.35">
      <c r="A1660" s="211"/>
      <c r="B1660" s="211"/>
      <c r="C1660" s="211"/>
    </row>
    <row r="1661" spans="1:3" ht="14.5" x14ac:dyDescent="0.35">
      <c r="A1661" s="211"/>
      <c r="B1661" s="211"/>
      <c r="C1661" s="211"/>
    </row>
    <row r="1662" spans="1:3" ht="14.5" x14ac:dyDescent="0.35">
      <c r="A1662" s="211"/>
      <c r="B1662" s="211"/>
      <c r="C1662" s="211"/>
    </row>
    <row r="1663" spans="1:3" ht="14.5" x14ac:dyDescent="0.35">
      <c r="A1663" s="211"/>
      <c r="B1663" s="211"/>
      <c r="C1663" s="211"/>
    </row>
    <row r="1664" spans="1:3" ht="14.5" x14ac:dyDescent="0.35">
      <c r="A1664" s="211"/>
      <c r="B1664" s="211"/>
      <c r="C1664" s="211"/>
    </row>
    <row r="1665" spans="1:3" ht="14.5" x14ac:dyDescent="0.35">
      <c r="A1665" s="211"/>
      <c r="B1665" s="211"/>
      <c r="C1665" s="211"/>
    </row>
    <row r="1666" spans="1:3" ht="14.5" x14ac:dyDescent="0.35">
      <c r="A1666" s="211"/>
      <c r="B1666" s="211"/>
      <c r="C1666" s="211"/>
    </row>
    <row r="1667" spans="1:3" ht="14.5" x14ac:dyDescent="0.35">
      <c r="A1667" s="211"/>
      <c r="B1667" s="211"/>
      <c r="C1667" s="211"/>
    </row>
    <row r="1668" spans="1:3" ht="14.5" x14ac:dyDescent="0.35">
      <c r="A1668" s="211"/>
      <c r="B1668" s="211"/>
      <c r="C1668" s="211"/>
    </row>
    <row r="1669" spans="1:3" ht="14.5" x14ac:dyDescent="0.35">
      <c r="A1669" s="211"/>
      <c r="B1669" s="211"/>
      <c r="C1669" s="211"/>
    </row>
    <row r="1670" spans="1:3" ht="14.5" x14ac:dyDescent="0.35">
      <c r="A1670" s="211"/>
      <c r="B1670" s="211"/>
      <c r="C1670" s="211"/>
    </row>
    <row r="1671" spans="1:3" ht="14.5" x14ac:dyDescent="0.35">
      <c r="A1671" s="211"/>
      <c r="B1671" s="211"/>
      <c r="C1671" s="211"/>
    </row>
    <row r="1672" spans="1:3" ht="14.5" x14ac:dyDescent="0.35">
      <c r="A1672" s="211"/>
      <c r="B1672" s="211"/>
      <c r="C1672" s="211"/>
    </row>
    <row r="1673" spans="1:3" ht="14.5" x14ac:dyDescent="0.35">
      <c r="A1673" s="211"/>
      <c r="B1673" s="211"/>
      <c r="C1673" s="211"/>
    </row>
    <row r="1674" spans="1:3" ht="14.5" x14ac:dyDescent="0.35">
      <c r="A1674" s="211"/>
      <c r="B1674" s="211"/>
      <c r="C1674" s="211"/>
    </row>
    <row r="1675" spans="1:3" ht="14.5" x14ac:dyDescent="0.35">
      <c r="A1675" s="211"/>
      <c r="B1675" s="211"/>
      <c r="C1675" s="211"/>
    </row>
    <row r="1676" spans="1:3" ht="14.5" x14ac:dyDescent="0.35">
      <c r="A1676" s="211"/>
      <c r="B1676" s="211"/>
      <c r="C1676" s="211"/>
    </row>
    <row r="1677" spans="1:3" ht="14.5" x14ac:dyDescent="0.35">
      <c r="A1677" s="211"/>
      <c r="B1677" s="211"/>
      <c r="C1677" s="211"/>
    </row>
    <row r="1678" spans="1:3" ht="14.5" x14ac:dyDescent="0.35">
      <c r="A1678" s="211"/>
      <c r="B1678" s="211"/>
      <c r="C1678" s="211"/>
    </row>
    <row r="1679" spans="1:3" ht="14.5" x14ac:dyDescent="0.35">
      <c r="A1679" s="211"/>
      <c r="B1679" s="211"/>
      <c r="C1679" s="211"/>
    </row>
    <row r="1680" spans="1:3" ht="14.5" x14ac:dyDescent="0.35">
      <c r="A1680" s="211"/>
      <c r="B1680" s="211"/>
      <c r="C1680" s="211"/>
    </row>
    <row r="1681" spans="1:3" ht="14.5" x14ac:dyDescent="0.35">
      <c r="A1681" s="211"/>
      <c r="B1681" s="211"/>
      <c r="C1681" s="211"/>
    </row>
    <row r="1682" spans="1:3" ht="14.5" x14ac:dyDescent="0.35">
      <c r="A1682" s="211"/>
      <c r="B1682" s="211"/>
      <c r="C1682" s="211"/>
    </row>
    <row r="1683" spans="1:3" ht="14.5" x14ac:dyDescent="0.35">
      <c r="A1683" s="211"/>
      <c r="B1683" s="211"/>
      <c r="C1683" s="211"/>
    </row>
    <row r="1684" spans="1:3" ht="14.5" x14ac:dyDescent="0.35">
      <c r="A1684" s="211"/>
      <c r="B1684" s="211"/>
      <c r="C1684" s="211"/>
    </row>
    <row r="1685" spans="1:3" ht="14.5" x14ac:dyDescent="0.35">
      <c r="A1685" s="211"/>
      <c r="B1685" s="211"/>
      <c r="C1685" s="211"/>
    </row>
    <row r="1686" spans="1:3" ht="14.5" x14ac:dyDescent="0.35">
      <c r="A1686" s="211"/>
      <c r="B1686" s="211"/>
      <c r="C1686" s="211"/>
    </row>
    <row r="1687" spans="1:3" ht="14.5" x14ac:dyDescent="0.35">
      <c r="A1687" s="211"/>
      <c r="B1687" s="211"/>
      <c r="C1687" s="211"/>
    </row>
    <row r="1688" spans="1:3" ht="14.5" x14ac:dyDescent="0.35">
      <c r="A1688" s="211"/>
      <c r="B1688" s="211"/>
      <c r="C1688" s="211"/>
    </row>
    <row r="1689" spans="1:3" ht="14.5" x14ac:dyDescent="0.35">
      <c r="A1689" s="211"/>
      <c r="B1689" s="211"/>
      <c r="C1689" s="211"/>
    </row>
    <row r="1690" spans="1:3" ht="14.5" x14ac:dyDescent="0.35">
      <c r="A1690" s="211"/>
      <c r="B1690" s="211"/>
      <c r="C1690" s="211"/>
    </row>
    <row r="1691" spans="1:3" ht="14.5" x14ac:dyDescent="0.35">
      <c r="A1691" s="211"/>
      <c r="B1691" s="211"/>
      <c r="C1691" s="211"/>
    </row>
    <row r="1692" spans="1:3" ht="14.5" x14ac:dyDescent="0.35">
      <c r="A1692" s="211"/>
      <c r="B1692" s="211"/>
      <c r="C1692" s="211"/>
    </row>
    <row r="1693" spans="1:3" ht="14.5" x14ac:dyDescent="0.35">
      <c r="A1693" s="211"/>
      <c r="B1693" s="211"/>
      <c r="C1693" s="211"/>
    </row>
    <row r="1694" spans="1:3" ht="14.5" x14ac:dyDescent="0.35">
      <c r="A1694" s="211"/>
      <c r="B1694" s="211"/>
      <c r="C1694" s="211"/>
    </row>
    <row r="1695" spans="1:3" ht="14.5" x14ac:dyDescent="0.35">
      <c r="A1695" s="211"/>
      <c r="B1695" s="211"/>
      <c r="C1695" s="211"/>
    </row>
    <row r="1696" spans="1:3" ht="14.5" x14ac:dyDescent="0.35">
      <c r="A1696" s="211"/>
      <c r="B1696" s="211"/>
      <c r="C1696" s="211"/>
    </row>
    <row r="1697" spans="1:3" ht="14.5" x14ac:dyDescent="0.35">
      <c r="A1697" s="211"/>
      <c r="B1697" s="211"/>
      <c r="C1697" s="211"/>
    </row>
    <row r="1698" spans="1:3" ht="14.5" x14ac:dyDescent="0.35">
      <c r="A1698" s="211"/>
      <c r="B1698" s="211"/>
      <c r="C1698" s="211"/>
    </row>
    <row r="1699" spans="1:3" ht="14.5" x14ac:dyDescent="0.35">
      <c r="A1699" s="211"/>
      <c r="B1699" s="211"/>
      <c r="C1699" s="211"/>
    </row>
    <row r="1700" spans="1:3" ht="14.5" x14ac:dyDescent="0.35">
      <c r="A1700" s="211"/>
      <c r="B1700" s="211"/>
      <c r="C1700" s="211"/>
    </row>
    <row r="1701" spans="1:3" ht="14.5" x14ac:dyDescent="0.35">
      <c r="A1701" s="211"/>
      <c r="B1701" s="211"/>
      <c r="C1701" s="211"/>
    </row>
    <row r="1702" spans="1:3" ht="14.5" x14ac:dyDescent="0.35">
      <c r="A1702" s="211"/>
      <c r="B1702" s="211"/>
      <c r="C1702" s="211"/>
    </row>
    <row r="1703" spans="1:3" ht="14.5" x14ac:dyDescent="0.35">
      <c r="A1703" s="211"/>
      <c r="B1703" s="211"/>
      <c r="C1703" s="211"/>
    </row>
    <row r="1704" spans="1:3" ht="14.5" x14ac:dyDescent="0.35">
      <c r="A1704" s="211"/>
      <c r="B1704" s="211"/>
      <c r="C1704" s="211"/>
    </row>
    <row r="1705" spans="1:3" ht="14.5" x14ac:dyDescent="0.35">
      <c r="A1705" s="211"/>
      <c r="B1705" s="211"/>
      <c r="C1705" s="211"/>
    </row>
    <row r="1706" spans="1:3" ht="14.5" x14ac:dyDescent="0.35">
      <c r="A1706" s="211"/>
      <c r="B1706" s="211"/>
      <c r="C1706" s="211"/>
    </row>
    <row r="1707" spans="1:3" ht="14.5" x14ac:dyDescent="0.35">
      <c r="A1707" s="211"/>
      <c r="B1707" s="211"/>
      <c r="C1707" s="211"/>
    </row>
    <row r="1708" spans="1:3" ht="14.5" x14ac:dyDescent="0.35">
      <c r="A1708" s="211"/>
      <c r="B1708" s="211"/>
      <c r="C1708" s="211"/>
    </row>
    <row r="1709" spans="1:3" ht="14.5" x14ac:dyDescent="0.35">
      <c r="A1709" s="211"/>
      <c r="B1709" s="211"/>
      <c r="C1709" s="211"/>
    </row>
    <row r="1710" spans="1:3" ht="14.5" x14ac:dyDescent="0.35">
      <c r="A1710" s="211"/>
      <c r="B1710" s="211"/>
      <c r="C1710" s="211"/>
    </row>
    <row r="1711" spans="1:3" ht="14.5" x14ac:dyDescent="0.35">
      <c r="A1711" s="211"/>
      <c r="B1711" s="211"/>
      <c r="C1711" s="211"/>
    </row>
    <row r="1712" spans="1:3" ht="14.5" x14ac:dyDescent="0.35">
      <c r="A1712" s="211"/>
      <c r="B1712" s="211"/>
      <c r="C1712" s="211"/>
    </row>
    <row r="1713" spans="1:3" ht="14.5" x14ac:dyDescent="0.35">
      <c r="A1713" s="211"/>
      <c r="B1713" s="211"/>
      <c r="C1713" s="211"/>
    </row>
    <row r="1714" spans="1:3" ht="14.5" x14ac:dyDescent="0.35">
      <c r="A1714" s="211"/>
      <c r="B1714" s="211"/>
      <c r="C1714" s="211"/>
    </row>
    <row r="1715" spans="1:3" ht="14.5" x14ac:dyDescent="0.35">
      <c r="A1715" s="211"/>
      <c r="B1715" s="211"/>
      <c r="C1715" s="211"/>
    </row>
    <row r="1716" spans="1:3" ht="14.5" x14ac:dyDescent="0.35">
      <c r="A1716" s="211"/>
      <c r="B1716" s="211"/>
      <c r="C1716" s="211"/>
    </row>
    <row r="1717" spans="1:3" ht="14.5" x14ac:dyDescent="0.35">
      <c r="A1717" s="211"/>
      <c r="B1717" s="211"/>
      <c r="C1717" s="211"/>
    </row>
    <row r="1718" spans="1:3" ht="14.5" x14ac:dyDescent="0.35">
      <c r="A1718" s="211"/>
      <c r="B1718" s="211"/>
      <c r="C1718" s="211"/>
    </row>
    <row r="1719" spans="1:3" ht="14.5" x14ac:dyDescent="0.35">
      <c r="A1719" s="211"/>
      <c r="B1719" s="211"/>
      <c r="C1719" s="211"/>
    </row>
    <row r="1720" spans="1:3" ht="14.5" x14ac:dyDescent="0.35">
      <c r="A1720" s="211"/>
      <c r="B1720" s="211"/>
      <c r="C1720" s="211"/>
    </row>
    <row r="1721" spans="1:3" ht="14.5" x14ac:dyDescent="0.35">
      <c r="A1721" s="211"/>
      <c r="B1721" s="211"/>
      <c r="C1721" s="211"/>
    </row>
    <row r="1722" spans="1:3" ht="14.5" x14ac:dyDescent="0.35">
      <c r="A1722" s="211"/>
      <c r="B1722" s="211"/>
      <c r="C1722" s="211"/>
    </row>
    <row r="1723" spans="1:3" ht="14.5" x14ac:dyDescent="0.35">
      <c r="A1723" s="211"/>
      <c r="B1723" s="211"/>
      <c r="C1723" s="211"/>
    </row>
    <row r="1724" spans="1:3" ht="14.5" x14ac:dyDescent="0.35">
      <c r="A1724" s="211"/>
      <c r="B1724" s="211"/>
      <c r="C1724" s="211"/>
    </row>
    <row r="1725" spans="1:3" ht="14.5" x14ac:dyDescent="0.35">
      <c r="A1725" s="211"/>
      <c r="B1725" s="211"/>
      <c r="C1725" s="211"/>
    </row>
    <row r="1726" spans="1:3" ht="14.5" x14ac:dyDescent="0.35">
      <c r="A1726" s="211"/>
      <c r="B1726" s="211"/>
      <c r="C1726" s="211"/>
    </row>
    <row r="1727" spans="1:3" ht="14.5" x14ac:dyDescent="0.35">
      <c r="A1727" s="211"/>
      <c r="B1727" s="211"/>
      <c r="C1727" s="211"/>
    </row>
    <row r="1728" spans="1:3" ht="14.5" x14ac:dyDescent="0.35">
      <c r="A1728" s="211"/>
      <c r="B1728" s="211"/>
      <c r="C1728" s="211"/>
    </row>
    <row r="1729" spans="1:3" ht="14.5" x14ac:dyDescent="0.35">
      <c r="A1729" s="211"/>
      <c r="B1729" s="211"/>
      <c r="C1729" s="211"/>
    </row>
    <row r="1730" spans="1:3" ht="14.5" x14ac:dyDescent="0.35">
      <c r="A1730" s="211"/>
      <c r="B1730" s="211"/>
      <c r="C1730" s="211"/>
    </row>
    <row r="1731" spans="1:3" ht="14.5" x14ac:dyDescent="0.35">
      <c r="A1731" s="211"/>
      <c r="B1731" s="211"/>
      <c r="C1731" s="211"/>
    </row>
    <row r="1732" spans="1:3" ht="14.5" x14ac:dyDescent="0.35">
      <c r="A1732" s="211"/>
      <c r="B1732" s="211"/>
      <c r="C1732" s="211"/>
    </row>
    <row r="1733" spans="1:3" ht="14.5" x14ac:dyDescent="0.35">
      <c r="A1733" s="211"/>
      <c r="B1733" s="211"/>
      <c r="C1733" s="211"/>
    </row>
    <row r="1734" spans="1:3" ht="14.5" x14ac:dyDescent="0.35">
      <c r="A1734" s="211"/>
      <c r="B1734" s="211"/>
      <c r="C1734" s="211"/>
    </row>
    <row r="1735" spans="1:3" ht="14.5" x14ac:dyDescent="0.35">
      <c r="A1735" s="211"/>
      <c r="B1735" s="211"/>
      <c r="C1735" s="211"/>
    </row>
    <row r="1736" spans="1:3" ht="14.5" x14ac:dyDescent="0.35">
      <c r="A1736" s="211"/>
      <c r="B1736" s="211"/>
      <c r="C1736" s="211"/>
    </row>
    <row r="1737" spans="1:3" ht="14.5" x14ac:dyDescent="0.35">
      <c r="A1737" s="211"/>
      <c r="B1737" s="211"/>
      <c r="C1737" s="211"/>
    </row>
    <row r="1738" spans="1:3" ht="14.5" x14ac:dyDescent="0.35">
      <c r="A1738" s="211"/>
      <c r="B1738" s="211"/>
      <c r="C1738" s="211"/>
    </row>
    <row r="1739" spans="1:3" ht="14.5" x14ac:dyDescent="0.35">
      <c r="A1739" s="211"/>
      <c r="B1739" s="211"/>
      <c r="C1739" s="211"/>
    </row>
    <row r="1740" spans="1:3" ht="14.5" x14ac:dyDescent="0.35">
      <c r="A1740" s="211"/>
      <c r="B1740" s="211"/>
      <c r="C1740" s="211"/>
    </row>
    <row r="1741" spans="1:3" ht="14.5" x14ac:dyDescent="0.35">
      <c r="A1741" s="211"/>
      <c r="B1741" s="211"/>
      <c r="C1741" s="211"/>
    </row>
    <row r="1742" spans="1:3" ht="14.5" x14ac:dyDescent="0.35">
      <c r="A1742" s="211"/>
      <c r="B1742" s="211"/>
      <c r="C1742" s="211"/>
    </row>
    <row r="1743" spans="1:3" ht="14.5" x14ac:dyDescent="0.35">
      <c r="A1743" s="211"/>
      <c r="B1743" s="211"/>
      <c r="C1743" s="211"/>
    </row>
    <row r="1744" spans="1:3" ht="14.5" x14ac:dyDescent="0.35">
      <c r="A1744" s="211"/>
      <c r="B1744" s="211"/>
      <c r="C1744" s="211"/>
    </row>
    <row r="1745" spans="1:3" ht="14.5" x14ac:dyDescent="0.35">
      <c r="A1745" s="211"/>
      <c r="B1745" s="211"/>
      <c r="C1745" s="211"/>
    </row>
    <row r="1746" spans="1:3" ht="14.5" x14ac:dyDescent="0.35">
      <c r="A1746" s="211"/>
      <c r="B1746" s="211"/>
      <c r="C1746" s="211"/>
    </row>
    <row r="1747" spans="1:3" ht="14.5" x14ac:dyDescent="0.35">
      <c r="A1747" s="211"/>
      <c r="B1747" s="211"/>
      <c r="C1747" s="211"/>
    </row>
    <row r="1748" spans="1:3" ht="14.5" x14ac:dyDescent="0.35">
      <c r="A1748" s="211"/>
      <c r="B1748" s="211"/>
      <c r="C1748" s="211"/>
    </row>
    <row r="1749" spans="1:3" ht="14.5" x14ac:dyDescent="0.35">
      <c r="A1749" s="211"/>
      <c r="B1749" s="211"/>
      <c r="C1749" s="211"/>
    </row>
    <row r="1750" spans="1:3" ht="14.5" x14ac:dyDescent="0.35">
      <c r="A1750" s="211"/>
      <c r="B1750" s="211"/>
      <c r="C1750" s="211"/>
    </row>
    <row r="1751" spans="1:3" ht="14.5" x14ac:dyDescent="0.35">
      <c r="A1751" s="211"/>
      <c r="B1751" s="211"/>
      <c r="C1751" s="211"/>
    </row>
    <row r="1752" spans="1:3" ht="14.5" x14ac:dyDescent="0.35">
      <c r="A1752" s="211"/>
      <c r="B1752" s="211"/>
      <c r="C1752" s="211"/>
    </row>
    <row r="1753" spans="1:3" ht="14.5" x14ac:dyDescent="0.35">
      <c r="A1753" s="211"/>
      <c r="B1753" s="211"/>
      <c r="C1753" s="211"/>
    </row>
    <row r="1754" spans="1:3" ht="14.5" x14ac:dyDescent="0.35">
      <c r="A1754" s="211"/>
      <c r="B1754" s="211"/>
      <c r="C1754" s="211"/>
    </row>
    <row r="1755" spans="1:3" ht="14.5" x14ac:dyDescent="0.35">
      <c r="A1755" s="211"/>
      <c r="B1755" s="211"/>
      <c r="C1755" s="211"/>
    </row>
    <row r="1756" spans="1:3" ht="14.5" x14ac:dyDescent="0.35">
      <c r="A1756" s="211"/>
      <c r="B1756" s="211"/>
      <c r="C1756" s="211"/>
    </row>
    <row r="1757" spans="1:3" ht="14.5" x14ac:dyDescent="0.35">
      <c r="A1757" s="211"/>
      <c r="B1757" s="211"/>
      <c r="C1757" s="211"/>
    </row>
    <row r="1758" spans="1:3" ht="14.5" x14ac:dyDescent="0.35">
      <c r="A1758" s="211"/>
      <c r="B1758" s="211"/>
      <c r="C1758" s="211"/>
    </row>
    <row r="1759" spans="1:3" ht="14.5" x14ac:dyDescent="0.35">
      <c r="A1759" s="211"/>
      <c r="B1759" s="211"/>
      <c r="C1759" s="211"/>
    </row>
    <row r="1760" spans="1:3" ht="14.5" x14ac:dyDescent="0.35">
      <c r="A1760" s="211"/>
      <c r="B1760" s="211"/>
      <c r="C1760" s="211"/>
    </row>
    <row r="1761" spans="1:3" ht="14.5" x14ac:dyDescent="0.35">
      <c r="A1761" s="211"/>
      <c r="B1761" s="211"/>
      <c r="C1761" s="211"/>
    </row>
    <row r="1762" spans="1:3" ht="14.5" x14ac:dyDescent="0.35">
      <c r="A1762" s="211"/>
      <c r="B1762" s="211"/>
      <c r="C1762" s="211"/>
    </row>
    <row r="1763" spans="1:3" ht="14.5" x14ac:dyDescent="0.35">
      <c r="A1763" s="211"/>
      <c r="B1763" s="211"/>
      <c r="C1763" s="211"/>
    </row>
    <row r="1764" spans="1:3" ht="14.5" x14ac:dyDescent="0.35">
      <c r="A1764" s="211"/>
      <c r="B1764" s="211"/>
      <c r="C1764" s="211"/>
    </row>
    <row r="1765" spans="1:3" ht="14.5" x14ac:dyDescent="0.35">
      <c r="A1765" s="211"/>
      <c r="B1765" s="211"/>
      <c r="C1765" s="211"/>
    </row>
    <row r="1766" spans="1:3" ht="14.5" x14ac:dyDescent="0.35">
      <c r="A1766" s="211"/>
      <c r="B1766" s="211"/>
      <c r="C1766" s="211"/>
    </row>
    <row r="1767" spans="1:3" ht="14.5" x14ac:dyDescent="0.35">
      <c r="A1767" s="211"/>
      <c r="B1767" s="211"/>
      <c r="C1767" s="211"/>
    </row>
    <row r="1768" spans="1:3" ht="14.5" x14ac:dyDescent="0.35">
      <c r="A1768" s="211"/>
      <c r="B1768" s="211"/>
      <c r="C1768" s="211"/>
    </row>
    <row r="1769" spans="1:3" ht="14.5" x14ac:dyDescent="0.35">
      <c r="A1769" s="211"/>
      <c r="B1769" s="211"/>
      <c r="C1769" s="211"/>
    </row>
    <row r="1770" spans="1:3" ht="14.5" x14ac:dyDescent="0.35">
      <c r="A1770" s="211"/>
      <c r="B1770" s="211"/>
      <c r="C1770" s="211"/>
    </row>
    <row r="1771" spans="1:3" ht="14.5" x14ac:dyDescent="0.35">
      <c r="A1771" s="211"/>
      <c r="B1771" s="211"/>
      <c r="C1771" s="211"/>
    </row>
    <row r="1772" spans="1:3" ht="14.5" x14ac:dyDescent="0.35">
      <c r="A1772" s="211"/>
      <c r="B1772" s="211"/>
      <c r="C1772" s="211"/>
    </row>
    <row r="1773" spans="1:3" ht="14.5" x14ac:dyDescent="0.35">
      <c r="A1773" s="211"/>
      <c r="B1773" s="211"/>
      <c r="C1773" s="211"/>
    </row>
    <row r="1774" spans="1:3" ht="14.5" x14ac:dyDescent="0.35">
      <c r="A1774" s="211"/>
      <c r="B1774" s="211"/>
      <c r="C1774" s="211"/>
    </row>
    <row r="1775" spans="1:3" ht="14.5" x14ac:dyDescent="0.35">
      <c r="A1775" s="211"/>
      <c r="B1775" s="211"/>
      <c r="C1775" s="211"/>
    </row>
    <row r="1776" spans="1:3" ht="14.5" x14ac:dyDescent="0.35">
      <c r="A1776" s="211"/>
      <c r="B1776" s="211"/>
      <c r="C1776" s="211"/>
    </row>
    <row r="1777" spans="1:3" ht="14.5" x14ac:dyDescent="0.35">
      <c r="A1777" s="211"/>
      <c r="B1777" s="211"/>
      <c r="C1777" s="211"/>
    </row>
    <row r="1778" spans="1:3" ht="14.5" x14ac:dyDescent="0.35">
      <c r="A1778" s="211"/>
      <c r="B1778" s="211"/>
      <c r="C1778" s="211"/>
    </row>
    <row r="1779" spans="1:3" ht="14.5" x14ac:dyDescent="0.35">
      <c r="A1779" s="211"/>
      <c r="B1779" s="211"/>
      <c r="C1779" s="211"/>
    </row>
    <row r="1780" spans="1:3" ht="14.5" x14ac:dyDescent="0.35">
      <c r="A1780" s="211"/>
      <c r="B1780" s="211"/>
      <c r="C1780" s="211"/>
    </row>
    <row r="1781" spans="1:3" ht="14.5" x14ac:dyDescent="0.35">
      <c r="A1781" s="211"/>
      <c r="B1781" s="211"/>
      <c r="C1781" s="211"/>
    </row>
    <row r="1782" spans="1:3" ht="14.5" x14ac:dyDescent="0.35">
      <c r="A1782" s="211"/>
      <c r="B1782" s="211"/>
      <c r="C1782" s="211"/>
    </row>
    <row r="1783" spans="1:3" ht="14.5" x14ac:dyDescent="0.35">
      <c r="A1783" s="211"/>
      <c r="B1783" s="211"/>
      <c r="C1783" s="211"/>
    </row>
    <row r="1784" spans="1:3" ht="14.5" x14ac:dyDescent="0.35">
      <c r="A1784" s="211"/>
      <c r="B1784" s="211"/>
      <c r="C1784" s="211"/>
    </row>
    <row r="1785" spans="1:3" ht="14.5" x14ac:dyDescent="0.35">
      <c r="A1785" s="211"/>
      <c r="B1785" s="211"/>
      <c r="C1785" s="211"/>
    </row>
    <row r="1786" spans="1:3" ht="14.5" x14ac:dyDescent="0.35">
      <c r="A1786" s="211"/>
      <c r="B1786" s="211"/>
      <c r="C1786" s="211"/>
    </row>
    <row r="1787" spans="1:3" ht="14.5" x14ac:dyDescent="0.35">
      <c r="A1787" s="211"/>
      <c r="B1787" s="211"/>
      <c r="C1787" s="211"/>
    </row>
    <row r="1788" spans="1:3" ht="14.5" x14ac:dyDescent="0.35">
      <c r="A1788" s="211"/>
      <c r="B1788" s="211"/>
      <c r="C1788" s="211"/>
    </row>
    <row r="1789" spans="1:3" ht="14.5" x14ac:dyDescent="0.35">
      <c r="A1789" s="211"/>
      <c r="B1789" s="211"/>
      <c r="C1789" s="211"/>
    </row>
    <row r="1790" spans="1:3" ht="14.5" x14ac:dyDescent="0.35">
      <c r="A1790" s="211"/>
      <c r="B1790" s="211"/>
      <c r="C1790" s="211"/>
    </row>
    <row r="1791" spans="1:3" ht="14.5" x14ac:dyDescent="0.35">
      <c r="A1791" s="211"/>
      <c r="B1791" s="211"/>
      <c r="C1791" s="211"/>
    </row>
    <row r="1792" spans="1:3" ht="14.5" x14ac:dyDescent="0.35">
      <c r="A1792" s="211"/>
      <c r="B1792" s="211"/>
      <c r="C1792" s="211"/>
    </row>
    <row r="1793" spans="1:3" ht="14.5" x14ac:dyDescent="0.35">
      <c r="A1793" s="211"/>
      <c r="B1793" s="211"/>
      <c r="C1793" s="211"/>
    </row>
    <row r="1794" spans="1:3" ht="14.5" x14ac:dyDescent="0.35">
      <c r="A1794" s="211"/>
      <c r="B1794" s="211"/>
      <c r="C1794" s="211"/>
    </row>
    <row r="1795" spans="1:3" ht="14.5" x14ac:dyDescent="0.35">
      <c r="A1795" s="211"/>
      <c r="B1795" s="211"/>
      <c r="C1795" s="211"/>
    </row>
    <row r="1796" spans="1:3" ht="14.5" x14ac:dyDescent="0.35">
      <c r="A1796" s="211"/>
      <c r="B1796" s="211"/>
      <c r="C1796" s="211"/>
    </row>
    <row r="1797" spans="1:3" ht="14.5" x14ac:dyDescent="0.35">
      <c r="A1797" s="211"/>
      <c r="B1797" s="211"/>
      <c r="C1797" s="211"/>
    </row>
    <row r="1798" spans="1:3" ht="14.5" x14ac:dyDescent="0.35">
      <c r="A1798" s="211"/>
      <c r="B1798" s="211"/>
      <c r="C1798" s="211"/>
    </row>
    <row r="1799" spans="1:3" ht="14.5" x14ac:dyDescent="0.35">
      <c r="A1799" s="211"/>
      <c r="B1799" s="211"/>
      <c r="C1799" s="211"/>
    </row>
    <row r="1800" spans="1:3" ht="14.5" x14ac:dyDescent="0.35">
      <c r="A1800" s="211"/>
      <c r="B1800" s="211"/>
      <c r="C1800" s="211"/>
    </row>
    <row r="1801" spans="1:3" ht="14.5" x14ac:dyDescent="0.35">
      <c r="A1801" s="211"/>
      <c r="B1801" s="211"/>
      <c r="C1801" s="211"/>
    </row>
    <row r="1802" spans="1:3" ht="14.5" x14ac:dyDescent="0.35">
      <c r="A1802" s="211"/>
      <c r="B1802" s="211"/>
      <c r="C1802" s="211"/>
    </row>
    <row r="1803" spans="1:3" ht="14.5" x14ac:dyDescent="0.35">
      <c r="A1803" s="211"/>
      <c r="B1803" s="211"/>
      <c r="C1803" s="211"/>
    </row>
    <row r="1804" spans="1:3" ht="14.5" x14ac:dyDescent="0.35">
      <c r="A1804" s="211"/>
      <c r="B1804" s="211"/>
      <c r="C1804" s="211"/>
    </row>
    <row r="1805" spans="1:3" ht="14.5" x14ac:dyDescent="0.35">
      <c r="A1805" s="211"/>
      <c r="B1805" s="211"/>
      <c r="C1805" s="211"/>
    </row>
    <row r="1806" spans="1:3" ht="14.5" x14ac:dyDescent="0.35">
      <c r="A1806" s="211"/>
      <c r="B1806" s="211"/>
      <c r="C1806" s="211"/>
    </row>
    <row r="1807" spans="1:3" ht="14.5" x14ac:dyDescent="0.35">
      <c r="A1807" s="211"/>
      <c r="B1807" s="211"/>
      <c r="C1807" s="211"/>
    </row>
    <row r="1808" spans="1:3" ht="14.5" x14ac:dyDescent="0.35">
      <c r="A1808" s="211"/>
      <c r="B1808" s="211"/>
      <c r="C1808" s="211"/>
    </row>
    <row r="1809" spans="1:3" ht="14.5" x14ac:dyDescent="0.35">
      <c r="A1809" s="211"/>
      <c r="B1809" s="211"/>
      <c r="C1809" s="211"/>
    </row>
    <row r="1810" spans="1:3" ht="14.5" x14ac:dyDescent="0.35">
      <c r="A1810" s="211"/>
      <c r="B1810" s="211"/>
      <c r="C1810" s="211"/>
    </row>
    <row r="1811" spans="1:3" ht="14.5" x14ac:dyDescent="0.35">
      <c r="A1811" s="211"/>
      <c r="B1811" s="211"/>
      <c r="C1811" s="211"/>
    </row>
    <row r="1812" spans="1:3" ht="14.5" x14ac:dyDescent="0.35">
      <c r="A1812" s="211"/>
      <c r="B1812" s="211"/>
      <c r="C1812" s="211"/>
    </row>
    <row r="1813" spans="1:3" ht="14.5" x14ac:dyDescent="0.35">
      <c r="A1813" s="211"/>
      <c r="B1813" s="211"/>
      <c r="C1813" s="211"/>
    </row>
    <row r="1814" spans="1:3" ht="14.5" x14ac:dyDescent="0.35">
      <c r="A1814" s="211"/>
      <c r="B1814" s="211"/>
      <c r="C1814" s="211"/>
    </row>
    <row r="1815" spans="1:3" ht="14.5" x14ac:dyDescent="0.35">
      <c r="A1815" s="211"/>
      <c r="B1815" s="211"/>
      <c r="C1815" s="211"/>
    </row>
    <row r="1816" spans="1:3" ht="14.5" x14ac:dyDescent="0.35">
      <c r="A1816" s="211"/>
      <c r="B1816" s="211"/>
      <c r="C1816" s="211"/>
    </row>
    <row r="1817" spans="1:3" ht="14.5" x14ac:dyDescent="0.35">
      <c r="A1817" s="211"/>
      <c r="B1817" s="211"/>
      <c r="C1817" s="211"/>
    </row>
    <row r="1818" spans="1:3" ht="14.5" x14ac:dyDescent="0.35">
      <c r="A1818" s="211"/>
      <c r="B1818" s="211"/>
      <c r="C1818" s="211"/>
    </row>
    <row r="1819" spans="1:3" ht="14.5" x14ac:dyDescent="0.35">
      <c r="A1819" s="211"/>
      <c r="B1819" s="211"/>
      <c r="C1819" s="211"/>
    </row>
    <row r="1820" spans="1:3" ht="14.5" x14ac:dyDescent="0.35">
      <c r="A1820" s="211"/>
      <c r="B1820" s="211"/>
      <c r="C1820" s="211"/>
    </row>
    <row r="1821" spans="1:3" ht="14.5" x14ac:dyDescent="0.35">
      <c r="A1821" s="211"/>
      <c r="B1821" s="211"/>
      <c r="C1821" s="211"/>
    </row>
    <row r="1822" spans="1:3" ht="14.5" x14ac:dyDescent="0.35">
      <c r="A1822" s="211"/>
      <c r="B1822" s="211"/>
      <c r="C1822" s="211"/>
    </row>
    <row r="1823" spans="1:3" ht="14.5" x14ac:dyDescent="0.35">
      <c r="A1823" s="211"/>
      <c r="B1823" s="211"/>
      <c r="C1823" s="211"/>
    </row>
    <row r="1824" spans="1:3" ht="14.5" x14ac:dyDescent="0.35">
      <c r="A1824" s="211"/>
      <c r="B1824" s="211"/>
      <c r="C1824" s="211"/>
    </row>
    <row r="1825" spans="1:3" ht="14.5" x14ac:dyDescent="0.35">
      <c r="A1825" s="211"/>
      <c r="B1825" s="211"/>
      <c r="C1825" s="211"/>
    </row>
    <row r="1826" spans="1:3" ht="14.5" x14ac:dyDescent="0.35">
      <c r="A1826" s="211"/>
      <c r="B1826" s="211"/>
      <c r="C1826" s="211"/>
    </row>
    <row r="1827" spans="1:3" ht="14.5" x14ac:dyDescent="0.35">
      <c r="A1827" s="211"/>
      <c r="B1827" s="211"/>
      <c r="C1827" s="211"/>
    </row>
    <row r="1828" spans="1:3" ht="14.5" x14ac:dyDescent="0.35">
      <c r="A1828" s="211"/>
      <c r="B1828" s="211"/>
      <c r="C1828" s="211"/>
    </row>
    <row r="1829" spans="1:3" ht="14.5" x14ac:dyDescent="0.35">
      <c r="A1829" s="211"/>
      <c r="B1829" s="211"/>
      <c r="C1829" s="211"/>
    </row>
    <row r="1830" spans="1:3" ht="14.5" x14ac:dyDescent="0.35">
      <c r="A1830" s="211"/>
      <c r="B1830" s="211"/>
      <c r="C1830" s="211"/>
    </row>
    <row r="1831" spans="1:3" ht="14.5" x14ac:dyDescent="0.35">
      <c r="A1831" s="211"/>
      <c r="B1831" s="211"/>
      <c r="C1831" s="211"/>
    </row>
    <row r="1832" spans="1:3" ht="14.5" x14ac:dyDescent="0.35">
      <c r="A1832" s="211"/>
      <c r="B1832" s="211"/>
      <c r="C1832" s="211"/>
    </row>
    <row r="1833" spans="1:3" ht="14.5" x14ac:dyDescent="0.35">
      <c r="A1833" s="211"/>
      <c r="B1833" s="211"/>
      <c r="C1833" s="211"/>
    </row>
    <row r="1834" spans="1:3" ht="14.5" x14ac:dyDescent="0.35">
      <c r="A1834" s="211"/>
      <c r="B1834" s="211"/>
      <c r="C1834" s="211"/>
    </row>
    <row r="1835" spans="1:3" ht="14.5" x14ac:dyDescent="0.35">
      <c r="A1835" s="211"/>
      <c r="B1835" s="211"/>
      <c r="C1835" s="211"/>
    </row>
    <row r="1836" spans="1:3" ht="14.5" x14ac:dyDescent="0.35">
      <c r="A1836" s="211"/>
      <c r="B1836" s="211"/>
      <c r="C1836" s="211"/>
    </row>
    <row r="1837" spans="1:3" ht="14.5" x14ac:dyDescent="0.35">
      <c r="A1837" s="211"/>
      <c r="B1837" s="211"/>
      <c r="C1837" s="211"/>
    </row>
    <row r="1838" spans="1:3" ht="14.5" x14ac:dyDescent="0.35">
      <c r="A1838" s="211"/>
      <c r="B1838" s="211"/>
      <c r="C1838" s="211"/>
    </row>
    <row r="1839" spans="1:3" ht="14.5" x14ac:dyDescent="0.35">
      <c r="A1839" s="211"/>
      <c r="B1839" s="211"/>
      <c r="C1839" s="211"/>
    </row>
    <row r="1840" spans="1:3" ht="14.5" x14ac:dyDescent="0.35">
      <c r="A1840" s="211"/>
      <c r="B1840" s="211"/>
      <c r="C1840" s="211"/>
    </row>
    <row r="1841" spans="1:3" ht="14.5" x14ac:dyDescent="0.35">
      <c r="A1841" s="211"/>
      <c r="B1841" s="211"/>
      <c r="C1841" s="211"/>
    </row>
    <row r="1842" spans="1:3" ht="14.5" x14ac:dyDescent="0.35">
      <c r="A1842" s="211"/>
      <c r="B1842" s="211"/>
      <c r="C1842" s="211"/>
    </row>
    <row r="1843" spans="1:3" ht="14.5" x14ac:dyDescent="0.35">
      <c r="A1843" s="211"/>
      <c r="B1843" s="211"/>
      <c r="C1843" s="211"/>
    </row>
    <row r="1844" spans="1:3" ht="14.5" x14ac:dyDescent="0.35">
      <c r="A1844" s="211"/>
      <c r="B1844" s="211"/>
      <c r="C1844" s="211"/>
    </row>
    <row r="1845" spans="1:3" ht="14.5" x14ac:dyDescent="0.35">
      <c r="A1845" s="211"/>
      <c r="B1845" s="211"/>
      <c r="C1845" s="211"/>
    </row>
    <row r="1846" spans="1:3" ht="14.5" x14ac:dyDescent="0.35">
      <c r="A1846" s="211"/>
      <c r="B1846" s="211"/>
      <c r="C1846" s="211"/>
    </row>
    <row r="1847" spans="1:3" ht="14.5" x14ac:dyDescent="0.35">
      <c r="A1847" s="211"/>
      <c r="B1847" s="211"/>
      <c r="C1847" s="211"/>
    </row>
    <row r="1848" spans="1:3" ht="14.5" x14ac:dyDescent="0.35">
      <c r="A1848" s="211"/>
      <c r="B1848" s="211"/>
      <c r="C1848" s="211"/>
    </row>
    <row r="1849" spans="1:3" ht="14.5" x14ac:dyDescent="0.35">
      <c r="A1849" s="211"/>
      <c r="B1849" s="211"/>
      <c r="C1849" s="211"/>
    </row>
    <row r="1850" spans="1:3" ht="14.5" x14ac:dyDescent="0.35">
      <c r="A1850" s="211"/>
      <c r="B1850" s="211"/>
      <c r="C1850" s="211"/>
    </row>
    <row r="1851" spans="1:3" ht="14.5" x14ac:dyDescent="0.35">
      <c r="A1851" s="211"/>
      <c r="B1851" s="211"/>
      <c r="C1851" s="211"/>
    </row>
    <row r="1852" spans="1:3" ht="14.5" x14ac:dyDescent="0.35">
      <c r="A1852" s="211"/>
      <c r="B1852" s="211"/>
      <c r="C1852" s="211"/>
    </row>
    <row r="1853" spans="1:3" ht="14.5" x14ac:dyDescent="0.35">
      <c r="A1853" s="211"/>
      <c r="B1853" s="211"/>
      <c r="C1853" s="211"/>
    </row>
    <row r="1854" spans="1:3" ht="14.5" x14ac:dyDescent="0.35">
      <c r="A1854" s="211"/>
      <c r="B1854" s="211"/>
      <c r="C1854" s="211"/>
    </row>
    <row r="1855" spans="1:3" ht="14.5" x14ac:dyDescent="0.35">
      <c r="A1855" s="211"/>
      <c r="B1855" s="211"/>
      <c r="C1855" s="211"/>
    </row>
    <row r="1856" spans="1:3" ht="14.5" x14ac:dyDescent="0.35">
      <c r="A1856" s="211"/>
      <c r="B1856" s="211"/>
      <c r="C1856" s="211"/>
    </row>
    <row r="1857" spans="1:3" ht="14.5" x14ac:dyDescent="0.35">
      <c r="A1857" s="211"/>
      <c r="B1857" s="211"/>
      <c r="C1857" s="211"/>
    </row>
    <row r="1858" spans="1:3" ht="14.5" x14ac:dyDescent="0.35">
      <c r="A1858" s="211"/>
      <c r="B1858" s="211"/>
      <c r="C1858" s="211"/>
    </row>
    <row r="1859" spans="1:3" ht="14.5" x14ac:dyDescent="0.35">
      <c r="A1859" s="211"/>
      <c r="B1859" s="211"/>
      <c r="C1859" s="211"/>
    </row>
    <row r="1860" spans="1:3" ht="14.5" x14ac:dyDescent="0.35">
      <c r="A1860" s="211"/>
      <c r="B1860" s="211"/>
      <c r="C1860" s="211"/>
    </row>
    <row r="1861" spans="1:3" ht="14.5" x14ac:dyDescent="0.35">
      <c r="A1861" s="211"/>
      <c r="B1861" s="211"/>
      <c r="C1861" s="211"/>
    </row>
    <row r="1862" spans="1:3" ht="14.5" x14ac:dyDescent="0.35">
      <c r="A1862" s="211"/>
      <c r="B1862" s="211"/>
      <c r="C1862" s="211"/>
    </row>
    <row r="1863" spans="1:3" ht="14.5" x14ac:dyDescent="0.35">
      <c r="A1863" s="211"/>
      <c r="B1863" s="211"/>
      <c r="C1863" s="211"/>
    </row>
    <row r="1864" spans="1:3" ht="14.5" x14ac:dyDescent="0.35">
      <c r="A1864" s="211"/>
      <c r="B1864" s="211"/>
      <c r="C1864" s="211"/>
    </row>
    <row r="1865" spans="1:3" ht="14.5" x14ac:dyDescent="0.35">
      <c r="A1865" s="211"/>
      <c r="B1865" s="211"/>
      <c r="C1865" s="211"/>
    </row>
    <row r="1866" spans="1:3" ht="14.5" x14ac:dyDescent="0.35">
      <c r="A1866" s="211"/>
      <c r="B1866" s="211"/>
      <c r="C1866" s="211"/>
    </row>
    <row r="1867" spans="1:3" ht="14.5" x14ac:dyDescent="0.35">
      <c r="A1867" s="211"/>
      <c r="B1867" s="211"/>
      <c r="C1867" s="211"/>
    </row>
    <row r="1868" spans="1:3" ht="14.5" x14ac:dyDescent="0.35">
      <c r="A1868" s="211"/>
      <c r="B1868" s="211"/>
      <c r="C1868" s="211"/>
    </row>
    <row r="1869" spans="1:3" ht="14.5" x14ac:dyDescent="0.35">
      <c r="A1869" s="211"/>
      <c r="B1869" s="211"/>
      <c r="C1869" s="211"/>
    </row>
    <row r="1870" spans="1:3" ht="14.5" x14ac:dyDescent="0.35">
      <c r="A1870" s="211"/>
      <c r="B1870" s="211"/>
      <c r="C1870" s="211"/>
    </row>
    <row r="1871" spans="1:3" ht="14.5" x14ac:dyDescent="0.35">
      <c r="A1871" s="211"/>
      <c r="B1871" s="211"/>
      <c r="C1871" s="211"/>
    </row>
    <row r="1872" spans="1:3" ht="14.5" x14ac:dyDescent="0.35">
      <c r="A1872" s="211"/>
      <c r="B1872" s="211"/>
      <c r="C1872" s="211"/>
    </row>
    <row r="1873" spans="1:3" ht="14.5" x14ac:dyDescent="0.35">
      <c r="A1873" s="211"/>
      <c r="B1873" s="211"/>
      <c r="C1873" s="211"/>
    </row>
    <row r="1874" spans="1:3" ht="14.5" x14ac:dyDescent="0.35">
      <c r="A1874" s="211"/>
      <c r="B1874" s="211"/>
      <c r="C1874" s="211"/>
    </row>
    <row r="1875" spans="1:3" ht="14.5" x14ac:dyDescent="0.35">
      <c r="A1875" s="211"/>
      <c r="B1875" s="211"/>
      <c r="C1875" s="211"/>
    </row>
    <row r="1876" spans="1:3" ht="14.5" x14ac:dyDescent="0.35">
      <c r="A1876" s="211"/>
      <c r="B1876" s="211"/>
      <c r="C1876" s="211"/>
    </row>
    <row r="1877" spans="1:3" ht="14.5" x14ac:dyDescent="0.35">
      <c r="A1877" s="211"/>
      <c r="B1877" s="211"/>
      <c r="C1877" s="211"/>
    </row>
    <row r="1878" spans="1:3" ht="14.5" x14ac:dyDescent="0.35">
      <c r="A1878" s="211"/>
      <c r="B1878" s="211"/>
      <c r="C1878" s="211"/>
    </row>
    <row r="1879" spans="1:3" ht="14.5" x14ac:dyDescent="0.35">
      <c r="A1879" s="211"/>
      <c r="B1879" s="211"/>
      <c r="C1879" s="211"/>
    </row>
    <row r="1880" spans="1:3" ht="14.5" x14ac:dyDescent="0.35">
      <c r="A1880" s="211"/>
      <c r="B1880" s="211"/>
      <c r="C1880" s="211"/>
    </row>
    <row r="1881" spans="1:3" ht="14.5" x14ac:dyDescent="0.35">
      <c r="A1881" s="211"/>
      <c r="B1881" s="211"/>
      <c r="C1881" s="211"/>
    </row>
    <row r="1882" spans="1:3" ht="14.5" x14ac:dyDescent="0.35">
      <c r="A1882" s="211"/>
      <c r="B1882" s="211"/>
      <c r="C1882" s="211"/>
    </row>
    <row r="1883" spans="1:3" ht="14.5" x14ac:dyDescent="0.35">
      <c r="A1883" s="211"/>
      <c r="B1883" s="211"/>
      <c r="C1883" s="211"/>
    </row>
    <row r="1884" spans="1:3" ht="14.5" x14ac:dyDescent="0.35">
      <c r="A1884" s="211"/>
      <c r="B1884" s="211"/>
      <c r="C1884" s="211"/>
    </row>
    <row r="1885" spans="1:3" ht="14.5" x14ac:dyDescent="0.35">
      <c r="A1885" s="211"/>
      <c r="B1885" s="211"/>
      <c r="C1885" s="211"/>
    </row>
    <row r="1886" spans="1:3" ht="14.5" x14ac:dyDescent="0.35">
      <c r="A1886" s="211"/>
      <c r="B1886" s="211"/>
      <c r="C1886" s="211"/>
    </row>
    <row r="1887" spans="1:3" ht="14.5" x14ac:dyDescent="0.35">
      <c r="A1887" s="211"/>
      <c r="B1887" s="211"/>
      <c r="C1887" s="211"/>
    </row>
    <row r="1888" spans="1:3" ht="14.5" x14ac:dyDescent="0.35">
      <c r="A1888" s="211"/>
      <c r="B1888" s="211"/>
      <c r="C1888" s="211"/>
    </row>
    <row r="1889" spans="1:3" ht="14.5" x14ac:dyDescent="0.35">
      <c r="A1889" s="211"/>
      <c r="B1889" s="211"/>
      <c r="C1889" s="211"/>
    </row>
    <row r="1890" spans="1:3" ht="14.5" x14ac:dyDescent="0.35">
      <c r="A1890" s="211"/>
      <c r="B1890" s="211"/>
      <c r="C1890" s="211"/>
    </row>
    <row r="1891" spans="1:3" ht="14.5" x14ac:dyDescent="0.35">
      <c r="A1891" s="211"/>
      <c r="B1891" s="211"/>
      <c r="C1891" s="211"/>
    </row>
    <row r="1892" spans="1:3" ht="14.5" x14ac:dyDescent="0.35">
      <c r="A1892" s="211"/>
      <c r="B1892" s="211"/>
      <c r="C1892" s="211"/>
    </row>
    <row r="1893" spans="1:3" ht="14.5" x14ac:dyDescent="0.35">
      <c r="A1893" s="211"/>
      <c r="B1893" s="211"/>
      <c r="C1893" s="211"/>
    </row>
    <row r="1894" spans="1:3" ht="14.5" x14ac:dyDescent="0.35">
      <c r="A1894" s="211"/>
      <c r="B1894" s="211"/>
      <c r="C1894" s="211"/>
    </row>
    <row r="1895" spans="1:3" ht="14.5" x14ac:dyDescent="0.35">
      <c r="A1895" s="211"/>
      <c r="B1895" s="211"/>
      <c r="C1895" s="211"/>
    </row>
    <row r="1896" spans="1:3" ht="14.5" x14ac:dyDescent="0.35">
      <c r="A1896" s="211"/>
      <c r="B1896" s="211"/>
      <c r="C1896" s="211"/>
    </row>
    <row r="1897" spans="1:3" ht="14.5" x14ac:dyDescent="0.35">
      <c r="A1897" s="211"/>
      <c r="B1897" s="211"/>
      <c r="C1897" s="211"/>
    </row>
    <row r="1898" spans="1:3" ht="14.5" x14ac:dyDescent="0.35">
      <c r="A1898" s="211"/>
      <c r="B1898" s="211"/>
      <c r="C1898" s="211"/>
    </row>
    <row r="1899" spans="1:3" ht="14.5" x14ac:dyDescent="0.35">
      <c r="A1899" s="211"/>
      <c r="B1899" s="211"/>
      <c r="C1899" s="211"/>
    </row>
    <row r="1900" spans="1:3" ht="14.5" x14ac:dyDescent="0.35">
      <c r="A1900" s="211"/>
      <c r="B1900" s="211"/>
      <c r="C1900" s="211"/>
    </row>
    <row r="1901" spans="1:3" ht="14.5" x14ac:dyDescent="0.35">
      <c r="A1901" s="211"/>
      <c r="B1901" s="211"/>
      <c r="C1901" s="211"/>
    </row>
    <row r="1902" spans="1:3" ht="14.5" x14ac:dyDescent="0.35">
      <c r="A1902" s="211"/>
      <c r="B1902" s="211"/>
      <c r="C1902" s="211"/>
    </row>
    <row r="1903" spans="1:3" ht="14.5" x14ac:dyDescent="0.35">
      <c r="A1903" s="211"/>
      <c r="B1903" s="211"/>
      <c r="C1903" s="211"/>
    </row>
    <row r="1904" spans="1:3" ht="14.5" x14ac:dyDescent="0.35">
      <c r="A1904" s="211"/>
      <c r="B1904" s="211"/>
      <c r="C1904" s="211"/>
    </row>
    <row r="1905" spans="1:3" ht="14.5" x14ac:dyDescent="0.35">
      <c r="A1905" s="211"/>
      <c r="B1905" s="211"/>
      <c r="C1905" s="211"/>
    </row>
    <row r="1906" spans="1:3" ht="14.5" x14ac:dyDescent="0.35">
      <c r="A1906" s="211"/>
      <c r="B1906" s="211"/>
      <c r="C1906" s="211"/>
    </row>
    <row r="1907" spans="1:3" ht="14.5" x14ac:dyDescent="0.35">
      <c r="A1907" s="211"/>
      <c r="B1907" s="211"/>
      <c r="C1907" s="211"/>
    </row>
    <row r="1908" spans="1:3" ht="14.5" x14ac:dyDescent="0.35">
      <c r="A1908" s="211"/>
      <c r="B1908" s="211"/>
      <c r="C1908" s="211"/>
    </row>
    <row r="1909" spans="1:3" ht="14.5" x14ac:dyDescent="0.35">
      <c r="A1909" s="211"/>
      <c r="B1909" s="211"/>
      <c r="C1909" s="211"/>
    </row>
    <row r="1910" spans="1:3" ht="14.5" x14ac:dyDescent="0.35">
      <c r="A1910" s="211"/>
      <c r="B1910" s="211"/>
      <c r="C1910" s="211"/>
    </row>
    <row r="1911" spans="1:3" ht="14.5" x14ac:dyDescent="0.35">
      <c r="A1911" s="211"/>
      <c r="B1911" s="211"/>
      <c r="C1911" s="211"/>
    </row>
    <row r="1912" spans="1:3" ht="14.5" x14ac:dyDescent="0.35">
      <c r="A1912" s="211"/>
      <c r="B1912" s="211"/>
      <c r="C1912" s="211"/>
    </row>
    <row r="1913" spans="1:3" ht="14.5" x14ac:dyDescent="0.35">
      <c r="A1913" s="211"/>
      <c r="B1913" s="211"/>
      <c r="C1913" s="211"/>
    </row>
    <row r="1914" spans="1:3" ht="14.5" x14ac:dyDescent="0.35">
      <c r="A1914" s="211"/>
      <c r="B1914" s="211"/>
      <c r="C1914" s="211"/>
    </row>
    <row r="1915" spans="1:3" ht="14.5" x14ac:dyDescent="0.35">
      <c r="A1915" s="211"/>
      <c r="B1915" s="211"/>
      <c r="C1915" s="211"/>
    </row>
    <row r="1916" spans="1:3" ht="14.5" x14ac:dyDescent="0.35">
      <c r="A1916" s="211"/>
      <c r="B1916" s="211"/>
      <c r="C1916" s="211"/>
    </row>
    <row r="1917" spans="1:3" ht="14.5" x14ac:dyDescent="0.35">
      <c r="A1917" s="211"/>
      <c r="B1917" s="211"/>
      <c r="C1917" s="211"/>
    </row>
    <row r="1918" spans="1:3" ht="14.5" x14ac:dyDescent="0.35">
      <c r="A1918" s="211"/>
      <c r="B1918" s="211"/>
      <c r="C1918" s="211"/>
    </row>
    <row r="1919" spans="1:3" ht="14.5" x14ac:dyDescent="0.35">
      <c r="A1919" s="211"/>
      <c r="B1919" s="211"/>
      <c r="C1919" s="211"/>
    </row>
    <row r="1920" spans="1:3" ht="14.5" x14ac:dyDescent="0.35">
      <c r="A1920" s="211"/>
      <c r="B1920" s="211"/>
      <c r="C1920" s="211"/>
    </row>
    <row r="1921" spans="1:3" ht="14.5" x14ac:dyDescent="0.35">
      <c r="A1921" s="211"/>
      <c r="B1921" s="211"/>
      <c r="C1921" s="211"/>
    </row>
    <row r="1922" spans="1:3" ht="14.5" x14ac:dyDescent="0.35">
      <c r="A1922" s="211"/>
      <c r="B1922" s="211"/>
      <c r="C1922" s="211"/>
    </row>
    <row r="1923" spans="1:3" ht="14.5" x14ac:dyDescent="0.35">
      <c r="A1923" s="211"/>
      <c r="B1923" s="211"/>
      <c r="C1923" s="211"/>
    </row>
    <row r="1924" spans="1:3" ht="14.5" x14ac:dyDescent="0.35">
      <c r="A1924" s="211"/>
      <c r="B1924" s="211"/>
      <c r="C1924" s="211"/>
    </row>
    <row r="1925" spans="1:3" ht="14.5" x14ac:dyDescent="0.35">
      <c r="A1925" s="211"/>
      <c r="B1925" s="211"/>
      <c r="C1925" s="211"/>
    </row>
    <row r="1926" spans="1:3" ht="14.5" x14ac:dyDescent="0.35">
      <c r="A1926" s="211"/>
      <c r="B1926" s="211"/>
      <c r="C1926" s="211"/>
    </row>
    <row r="1927" spans="1:3" ht="14.5" x14ac:dyDescent="0.35">
      <c r="A1927" s="211"/>
      <c r="B1927" s="211"/>
      <c r="C1927" s="211"/>
    </row>
    <row r="1928" spans="1:3" ht="14.5" x14ac:dyDescent="0.35">
      <c r="A1928" s="211"/>
      <c r="B1928" s="211"/>
      <c r="C1928" s="211"/>
    </row>
    <row r="1929" spans="1:3" ht="14.5" x14ac:dyDescent="0.35">
      <c r="A1929" s="211"/>
      <c r="B1929" s="211"/>
      <c r="C1929" s="211"/>
    </row>
    <row r="1930" spans="1:3" ht="14.5" x14ac:dyDescent="0.35">
      <c r="A1930" s="211"/>
      <c r="B1930" s="211"/>
      <c r="C1930" s="211"/>
    </row>
    <row r="1931" spans="1:3" ht="14.5" x14ac:dyDescent="0.35">
      <c r="A1931" s="211"/>
      <c r="B1931" s="211"/>
      <c r="C1931" s="211"/>
    </row>
    <row r="1932" spans="1:3" ht="14.5" x14ac:dyDescent="0.35">
      <c r="A1932" s="211"/>
      <c r="B1932" s="211"/>
      <c r="C1932" s="211"/>
    </row>
    <row r="1933" spans="1:3" ht="14.5" x14ac:dyDescent="0.35">
      <c r="A1933" s="211"/>
      <c r="B1933" s="211"/>
      <c r="C1933" s="211"/>
    </row>
    <row r="1934" spans="1:3" ht="14.5" x14ac:dyDescent="0.35">
      <c r="A1934" s="211"/>
      <c r="B1934" s="211"/>
      <c r="C1934" s="211"/>
    </row>
    <row r="1935" spans="1:3" ht="14.5" x14ac:dyDescent="0.35">
      <c r="A1935" s="211"/>
      <c r="B1935" s="211"/>
      <c r="C1935" s="211"/>
    </row>
    <row r="1936" spans="1:3" ht="14.5" x14ac:dyDescent="0.35">
      <c r="A1936" s="211"/>
      <c r="B1936" s="211"/>
      <c r="C1936" s="211"/>
    </row>
    <row r="1937" spans="1:3" ht="14.5" x14ac:dyDescent="0.35">
      <c r="A1937" s="211"/>
      <c r="B1937" s="211"/>
      <c r="C1937" s="211"/>
    </row>
    <row r="1938" spans="1:3" ht="14.5" x14ac:dyDescent="0.35">
      <c r="A1938" s="211"/>
      <c r="B1938" s="211"/>
      <c r="C1938" s="211"/>
    </row>
    <row r="1939" spans="1:3" ht="14.5" x14ac:dyDescent="0.35">
      <c r="A1939" s="211"/>
      <c r="B1939" s="211"/>
      <c r="C1939" s="211"/>
    </row>
    <row r="1940" spans="1:3" ht="14.5" x14ac:dyDescent="0.35">
      <c r="A1940" s="211"/>
      <c r="B1940" s="211"/>
      <c r="C1940" s="211"/>
    </row>
    <row r="1941" spans="1:3" ht="14.5" x14ac:dyDescent="0.35">
      <c r="A1941" s="211"/>
      <c r="B1941" s="211"/>
      <c r="C1941" s="211"/>
    </row>
    <row r="1942" spans="1:3" ht="14.5" x14ac:dyDescent="0.35">
      <c r="A1942" s="211"/>
      <c r="B1942" s="211"/>
      <c r="C1942" s="211"/>
    </row>
    <row r="1943" spans="1:3" ht="14.5" x14ac:dyDescent="0.35">
      <c r="A1943" s="211"/>
      <c r="B1943" s="211"/>
      <c r="C1943" s="211"/>
    </row>
    <row r="1944" spans="1:3" ht="14.5" x14ac:dyDescent="0.35">
      <c r="A1944" s="211"/>
      <c r="B1944" s="211"/>
      <c r="C1944" s="211"/>
    </row>
    <row r="1945" spans="1:3" ht="14.5" x14ac:dyDescent="0.35">
      <c r="A1945" s="211"/>
      <c r="B1945" s="211"/>
      <c r="C1945" s="211"/>
    </row>
    <row r="1946" spans="1:3" ht="14.5" x14ac:dyDescent="0.35">
      <c r="A1946" s="211"/>
      <c r="B1946" s="211"/>
      <c r="C1946" s="211"/>
    </row>
    <row r="1947" spans="1:3" ht="14.5" x14ac:dyDescent="0.35">
      <c r="A1947" s="211"/>
      <c r="B1947" s="211"/>
      <c r="C1947" s="211"/>
    </row>
    <row r="1948" spans="1:3" ht="14.5" x14ac:dyDescent="0.35">
      <c r="A1948" s="211"/>
      <c r="B1948" s="211"/>
      <c r="C1948" s="211"/>
    </row>
    <row r="1949" spans="1:3" ht="14.5" x14ac:dyDescent="0.35">
      <c r="A1949" s="211"/>
      <c r="B1949" s="211"/>
      <c r="C1949" s="211"/>
    </row>
    <row r="1950" spans="1:3" ht="14.5" x14ac:dyDescent="0.35">
      <c r="A1950" s="211"/>
      <c r="B1950" s="211"/>
      <c r="C1950" s="211"/>
    </row>
    <row r="1951" spans="1:3" ht="14.5" x14ac:dyDescent="0.35">
      <c r="A1951" s="211"/>
      <c r="B1951" s="211"/>
      <c r="C1951" s="211"/>
    </row>
    <row r="1952" spans="1:3" ht="14.5" x14ac:dyDescent="0.35">
      <c r="A1952" s="211"/>
      <c r="B1952" s="211"/>
      <c r="C1952" s="211"/>
    </row>
    <row r="1953" spans="1:3" ht="14.5" x14ac:dyDescent="0.35">
      <c r="A1953" s="211"/>
      <c r="B1953" s="211"/>
      <c r="C1953" s="211"/>
    </row>
    <row r="1954" spans="1:3" ht="14.5" x14ac:dyDescent="0.35">
      <c r="A1954" s="211"/>
      <c r="B1954" s="211"/>
      <c r="C1954" s="211"/>
    </row>
    <row r="1955" spans="1:3" ht="14.5" x14ac:dyDescent="0.35">
      <c r="A1955" s="211"/>
      <c r="B1955" s="211"/>
      <c r="C1955" s="211"/>
    </row>
    <row r="1956" spans="1:3" ht="14.5" x14ac:dyDescent="0.35">
      <c r="A1956" s="211"/>
      <c r="B1956" s="211"/>
      <c r="C1956" s="211"/>
    </row>
    <row r="1957" spans="1:3" ht="14.5" x14ac:dyDescent="0.35">
      <c r="A1957" s="211"/>
      <c r="B1957" s="211"/>
      <c r="C1957" s="211"/>
    </row>
    <row r="1958" spans="1:3" ht="14.5" x14ac:dyDescent="0.35">
      <c r="A1958" s="211"/>
      <c r="B1958" s="211"/>
      <c r="C1958" s="211"/>
    </row>
    <row r="1959" spans="1:3" ht="14.5" x14ac:dyDescent="0.35">
      <c r="A1959" s="211"/>
      <c r="B1959" s="211"/>
      <c r="C1959" s="211"/>
    </row>
    <row r="1960" spans="1:3" ht="14.5" x14ac:dyDescent="0.35">
      <c r="A1960" s="211"/>
      <c r="B1960" s="211"/>
      <c r="C1960" s="211"/>
    </row>
    <row r="1961" spans="1:3" ht="14.5" x14ac:dyDescent="0.35">
      <c r="A1961" s="211"/>
      <c r="B1961" s="211"/>
      <c r="C1961" s="211"/>
    </row>
    <row r="1962" spans="1:3" ht="14.5" x14ac:dyDescent="0.35">
      <c r="A1962" s="211"/>
      <c r="B1962" s="211"/>
      <c r="C1962" s="211"/>
    </row>
    <row r="1963" spans="1:3" ht="14.5" x14ac:dyDescent="0.35">
      <c r="A1963" s="211"/>
      <c r="B1963" s="211"/>
      <c r="C1963" s="211"/>
    </row>
    <row r="1964" spans="1:3" ht="14.5" x14ac:dyDescent="0.35">
      <c r="A1964" s="211"/>
      <c r="B1964" s="211"/>
      <c r="C1964" s="211"/>
    </row>
    <row r="1965" spans="1:3" ht="14.5" x14ac:dyDescent="0.35">
      <c r="A1965" s="211"/>
      <c r="B1965" s="211"/>
      <c r="C1965" s="211"/>
    </row>
    <row r="1966" spans="1:3" ht="14.5" x14ac:dyDescent="0.35">
      <c r="A1966" s="211"/>
      <c r="B1966" s="211"/>
      <c r="C1966" s="211"/>
    </row>
    <row r="1967" spans="1:3" ht="14.5" x14ac:dyDescent="0.35">
      <c r="A1967" s="211"/>
      <c r="B1967" s="211"/>
      <c r="C1967" s="211"/>
    </row>
    <row r="1968" spans="1:3" ht="14.5" x14ac:dyDescent="0.35">
      <c r="A1968" s="211"/>
      <c r="B1968" s="211"/>
      <c r="C1968" s="211"/>
    </row>
    <row r="1969" spans="1:3" ht="14.5" x14ac:dyDescent="0.35">
      <c r="A1969" s="211"/>
      <c r="B1969" s="211"/>
      <c r="C1969" s="211"/>
    </row>
    <row r="1970" spans="1:3" ht="14.5" x14ac:dyDescent="0.35">
      <c r="A1970" s="211"/>
      <c r="B1970" s="211"/>
      <c r="C1970" s="211"/>
    </row>
    <row r="1971" spans="1:3" ht="14.5" x14ac:dyDescent="0.35">
      <c r="A1971" s="211"/>
      <c r="B1971" s="211"/>
      <c r="C1971" s="211"/>
    </row>
    <row r="1972" spans="1:3" ht="14.5" x14ac:dyDescent="0.35">
      <c r="A1972" s="211"/>
      <c r="B1972" s="211"/>
      <c r="C1972" s="211"/>
    </row>
    <row r="1973" spans="1:3" ht="14.5" x14ac:dyDescent="0.35">
      <c r="A1973" s="211"/>
      <c r="B1973" s="211"/>
      <c r="C1973" s="211"/>
    </row>
    <row r="1974" spans="1:3" ht="14.5" x14ac:dyDescent="0.35">
      <c r="A1974" s="211"/>
      <c r="B1974" s="211"/>
      <c r="C1974" s="211"/>
    </row>
    <row r="1975" spans="1:3" ht="14.5" x14ac:dyDescent="0.35">
      <c r="A1975" s="211"/>
      <c r="B1975" s="211"/>
      <c r="C1975" s="211"/>
    </row>
    <row r="1976" spans="1:3" ht="14.5" x14ac:dyDescent="0.35">
      <c r="A1976" s="211"/>
      <c r="B1976" s="211"/>
      <c r="C1976" s="211"/>
    </row>
    <row r="1977" spans="1:3" ht="14.5" x14ac:dyDescent="0.35">
      <c r="A1977" s="211"/>
      <c r="B1977" s="211"/>
      <c r="C1977" s="211"/>
    </row>
    <row r="1978" spans="1:3" ht="14.5" x14ac:dyDescent="0.35">
      <c r="A1978" s="211"/>
      <c r="B1978" s="211"/>
      <c r="C1978" s="211"/>
    </row>
    <row r="1979" spans="1:3" ht="14.5" x14ac:dyDescent="0.35">
      <c r="A1979" s="211"/>
      <c r="B1979" s="211"/>
      <c r="C1979" s="211"/>
    </row>
    <row r="1980" spans="1:3" ht="14.5" x14ac:dyDescent="0.35">
      <c r="A1980" s="211"/>
      <c r="B1980" s="211"/>
      <c r="C1980" s="211"/>
    </row>
    <row r="1981" spans="1:3" ht="14.5" x14ac:dyDescent="0.35">
      <c r="A1981" s="211"/>
      <c r="B1981" s="211"/>
      <c r="C1981" s="211"/>
    </row>
    <row r="1982" spans="1:3" ht="14.5" x14ac:dyDescent="0.35">
      <c r="A1982" s="211"/>
      <c r="B1982" s="211"/>
      <c r="C1982" s="211"/>
    </row>
    <row r="1983" spans="1:3" ht="14.5" x14ac:dyDescent="0.35">
      <c r="A1983" s="211"/>
      <c r="B1983" s="211"/>
      <c r="C1983" s="211"/>
    </row>
    <row r="1984" spans="1:3" ht="14.5" x14ac:dyDescent="0.35">
      <c r="A1984" s="211"/>
      <c r="B1984" s="211"/>
      <c r="C1984" s="211"/>
    </row>
    <row r="1985" spans="1:3" ht="14.5" x14ac:dyDescent="0.35">
      <c r="A1985" s="211"/>
      <c r="B1985" s="211"/>
      <c r="C1985" s="211"/>
    </row>
    <row r="1986" spans="1:3" ht="14.5" x14ac:dyDescent="0.35">
      <c r="A1986" s="211"/>
      <c r="B1986" s="211"/>
      <c r="C1986" s="211"/>
    </row>
    <row r="1987" spans="1:3" ht="14.5" x14ac:dyDescent="0.35">
      <c r="A1987" s="211"/>
      <c r="B1987" s="211"/>
      <c r="C1987" s="211"/>
    </row>
    <row r="1988" spans="1:3" ht="14.5" x14ac:dyDescent="0.35">
      <c r="A1988" s="211"/>
      <c r="B1988" s="211"/>
      <c r="C1988" s="211"/>
    </row>
    <row r="1989" spans="1:3" ht="14.5" x14ac:dyDescent="0.35">
      <c r="A1989" s="211"/>
      <c r="B1989" s="211"/>
      <c r="C1989" s="211"/>
    </row>
    <row r="1990" spans="1:3" ht="14.5" x14ac:dyDescent="0.35">
      <c r="A1990" s="211"/>
      <c r="B1990" s="211"/>
      <c r="C1990" s="211"/>
    </row>
    <row r="1991" spans="1:3" ht="14.5" x14ac:dyDescent="0.35">
      <c r="A1991" s="211"/>
      <c r="B1991" s="211"/>
      <c r="C1991" s="211"/>
    </row>
    <row r="1992" spans="1:3" ht="14.5" x14ac:dyDescent="0.35">
      <c r="A1992" s="211"/>
      <c r="B1992" s="211"/>
      <c r="C1992" s="211"/>
    </row>
    <row r="1993" spans="1:3" ht="14.5" x14ac:dyDescent="0.35">
      <c r="A1993" s="211"/>
      <c r="B1993" s="211"/>
      <c r="C1993" s="211"/>
    </row>
    <row r="1994" spans="1:3" ht="14.5" x14ac:dyDescent="0.35">
      <c r="A1994" s="211"/>
      <c r="B1994" s="211"/>
      <c r="C1994" s="211"/>
    </row>
    <row r="1995" spans="1:3" ht="14.5" x14ac:dyDescent="0.35">
      <c r="A1995" s="211"/>
      <c r="B1995" s="211"/>
      <c r="C1995" s="211"/>
    </row>
    <row r="1996" spans="1:3" ht="14.5" x14ac:dyDescent="0.35">
      <c r="A1996" s="211"/>
      <c r="B1996" s="211"/>
      <c r="C1996" s="211"/>
    </row>
    <row r="1997" spans="1:3" ht="14.5" x14ac:dyDescent="0.35">
      <c r="A1997" s="211"/>
      <c r="B1997" s="211"/>
      <c r="C1997" s="211"/>
    </row>
    <row r="1998" spans="1:3" ht="14.5" x14ac:dyDescent="0.35">
      <c r="A1998" s="211"/>
      <c r="B1998" s="211"/>
      <c r="C1998" s="211"/>
    </row>
    <row r="1999" spans="1:3" ht="14.5" x14ac:dyDescent="0.35">
      <c r="A1999" s="211"/>
      <c r="B1999" s="211"/>
      <c r="C1999" s="211"/>
    </row>
    <row r="2000" spans="1:3" ht="14.5" x14ac:dyDescent="0.35">
      <c r="A2000" s="211"/>
      <c r="B2000" s="211"/>
      <c r="C2000" s="211"/>
    </row>
    <row r="2001" spans="1:3" ht="14.5" x14ac:dyDescent="0.35">
      <c r="A2001" s="211"/>
      <c r="B2001" s="211"/>
      <c r="C2001" s="211"/>
    </row>
    <row r="2002" spans="1:3" ht="14.5" x14ac:dyDescent="0.35">
      <c r="A2002" s="211"/>
      <c r="B2002" s="211"/>
      <c r="C2002" s="211"/>
    </row>
    <row r="2003" spans="1:3" ht="14.5" x14ac:dyDescent="0.35">
      <c r="A2003" s="211"/>
      <c r="B2003" s="211"/>
      <c r="C2003" s="211"/>
    </row>
    <row r="2004" spans="1:3" ht="14.5" x14ac:dyDescent="0.35">
      <c r="A2004" s="211"/>
      <c r="B2004" s="211"/>
      <c r="C2004" s="211"/>
    </row>
    <row r="2005" spans="1:3" ht="14.5" x14ac:dyDescent="0.35">
      <c r="A2005" s="211"/>
      <c r="B2005" s="211"/>
      <c r="C2005" s="211"/>
    </row>
    <row r="2006" spans="1:3" ht="14.5" x14ac:dyDescent="0.35">
      <c r="A2006" s="211"/>
      <c r="B2006" s="211"/>
      <c r="C2006" s="211"/>
    </row>
    <row r="2007" spans="1:3" ht="14.5" x14ac:dyDescent="0.35">
      <c r="A2007" s="211"/>
      <c r="B2007" s="211"/>
      <c r="C2007" s="211"/>
    </row>
    <row r="2008" spans="1:3" ht="14.5" x14ac:dyDescent="0.35">
      <c r="A2008" s="211"/>
      <c r="B2008" s="211"/>
      <c r="C2008" s="211"/>
    </row>
    <row r="2009" spans="1:3" ht="14.5" x14ac:dyDescent="0.35">
      <c r="A2009" s="211"/>
      <c r="B2009" s="211"/>
      <c r="C2009" s="211"/>
    </row>
    <row r="2010" spans="1:3" ht="14.5" x14ac:dyDescent="0.35">
      <c r="A2010" s="211"/>
      <c r="B2010" s="211"/>
      <c r="C2010" s="211"/>
    </row>
    <row r="2011" spans="1:3" ht="14.5" x14ac:dyDescent="0.35">
      <c r="A2011" s="211"/>
      <c r="B2011" s="211"/>
      <c r="C2011" s="211"/>
    </row>
    <row r="2012" spans="1:3" ht="14.5" x14ac:dyDescent="0.35">
      <c r="A2012" s="211"/>
      <c r="B2012" s="211"/>
      <c r="C2012" s="211"/>
    </row>
    <row r="2013" spans="1:3" ht="14.5" x14ac:dyDescent="0.35">
      <c r="A2013" s="211"/>
      <c r="B2013" s="211"/>
      <c r="C2013" s="211"/>
    </row>
    <row r="2014" spans="1:3" ht="14.5" x14ac:dyDescent="0.35">
      <c r="A2014" s="211"/>
      <c r="B2014" s="211"/>
      <c r="C2014" s="211"/>
    </row>
    <row r="2015" spans="1:3" ht="14.5" x14ac:dyDescent="0.35">
      <c r="A2015" s="211"/>
      <c r="B2015" s="211"/>
      <c r="C2015" s="211"/>
    </row>
    <row r="2016" spans="1:3" ht="14.5" x14ac:dyDescent="0.35">
      <c r="A2016" s="211"/>
      <c r="B2016" s="211"/>
      <c r="C2016" s="211"/>
    </row>
    <row r="2017" spans="1:3" ht="14.5" x14ac:dyDescent="0.35">
      <c r="A2017" s="211"/>
      <c r="B2017" s="211"/>
      <c r="C2017" s="211"/>
    </row>
    <row r="2018" spans="1:3" ht="14.5" x14ac:dyDescent="0.35">
      <c r="A2018" s="211"/>
      <c r="B2018" s="211"/>
      <c r="C2018" s="211"/>
    </row>
    <row r="2019" spans="1:3" ht="14.5" x14ac:dyDescent="0.35">
      <c r="A2019" s="211"/>
      <c r="B2019" s="211"/>
      <c r="C2019" s="211"/>
    </row>
    <row r="2020" spans="1:3" ht="14.5" x14ac:dyDescent="0.35">
      <c r="A2020" s="211"/>
      <c r="B2020" s="211"/>
      <c r="C2020" s="211"/>
    </row>
    <row r="2021" spans="1:3" ht="14.5" x14ac:dyDescent="0.35">
      <c r="A2021" s="211"/>
      <c r="B2021" s="211"/>
      <c r="C2021" s="211"/>
    </row>
    <row r="2022" spans="1:3" ht="14.5" x14ac:dyDescent="0.35">
      <c r="A2022" s="211"/>
      <c r="B2022" s="211"/>
      <c r="C2022" s="211"/>
    </row>
    <row r="2023" spans="1:3" ht="14.5" x14ac:dyDescent="0.35">
      <c r="A2023" s="211"/>
      <c r="B2023" s="211"/>
      <c r="C2023" s="211"/>
    </row>
    <row r="2024" spans="1:3" ht="14.5" x14ac:dyDescent="0.35">
      <c r="A2024" s="211"/>
      <c r="B2024" s="211"/>
      <c r="C2024" s="211"/>
    </row>
    <row r="2025" spans="1:3" ht="14.5" x14ac:dyDescent="0.35">
      <c r="A2025" s="211"/>
      <c r="B2025" s="211"/>
      <c r="C2025" s="211"/>
    </row>
    <row r="2026" spans="1:3" ht="14.5" x14ac:dyDescent="0.35">
      <c r="A2026" s="211"/>
      <c r="B2026" s="211"/>
      <c r="C2026" s="211"/>
    </row>
    <row r="2027" spans="1:3" ht="14.5" x14ac:dyDescent="0.35">
      <c r="A2027" s="211"/>
      <c r="B2027" s="211"/>
      <c r="C2027" s="211"/>
    </row>
    <row r="2028" spans="1:3" ht="14.5" x14ac:dyDescent="0.35">
      <c r="A2028" s="211"/>
      <c r="B2028" s="211"/>
      <c r="C2028" s="211"/>
    </row>
    <row r="2029" spans="1:3" ht="14.5" x14ac:dyDescent="0.35">
      <c r="A2029" s="211"/>
      <c r="B2029" s="211"/>
      <c r="C2029" s="211"/>
    </row>
    <row r="2030" spans="1:3" ht="14.5" x14ac:dyDescent="0.35">
      <c r="A2030" s="211"/>
      <c r="B2030" s="211"/>
      <c r="C2030" s="211"/>
    </row>
    <row r="2031" spans="1:3" ht="14.5" x14ac:dyDescent="0.35">
      <c r="A2031" s="211"/>
      <c r="B2031" s="211"/>
      <c r="C2031" s="211"/>
    </row>
    <row r="2032" spans="1:3" ht="14.5" x14ac:dyDescent="0.35">
      <c r="A2032" s="211"/>
      <c r="B2032" s="211"/>
      <c r="C2032" s="211"/>
    </row>
    <row r="2033" spans="1:3" ht="14.5" x14ac:dyDescent="0.35">
      <c r="A2033" s="211"/>
      <c r="B2033" s="211"/>
      <c r="C2033" s="211"/>
    </row>
    <row r="2034" spans="1:3" ht="14.5" x14ac:dyDescent="0.35">
      <c r="A2034" s="211"/>
      <c r="B2034" s="211"/>
      <c r="C2034" s="211"/>
    </row>
    <row r="2035" spans="1:3" ht="14.5" x14ac:dyDescent="0.35">
      <c r="A2035" s="211"/>
      <c r="B2035" s="211"/>
      <c r="C2035" s="211"/>
    </row>
    <row r="2036" spans="1:3" ht="14.5" x14ac:dyDescent="0.35">
      <c r="A2036" s="211"/>
      <c r="B2036" s="211"/>
      <c r="C2036" s="211"/>
    </row>
    <row r="2037" spans="1:3" ht="14.5" x14ac:dyDescent="0.35">
      <c r="A2037" s="211"/>
      <c r="B2037" s="211"/>
      <c r="C2037" s="211"/>
    </row>
    <row r="2038" spans="1:3" ht="14.5" x14ac:dyDescent="0.35">
      <c r="A2038" s="211"/>
      <c r="B2038" s="211"/>
      <c r="C2038" s="211"/>
    </row>
    <row r="2039" spans="1:3" ht="14.5" x14ac:dyDescent="0.35">
      <c r="A2039" s="211"/>
      <c r="B2039" s="211"/>
      <c r="C2039" s="211"/>
    </row>
    <row r="2040" spans="1:3" ht="14.5" x14ac:dyDescent="0.35">
      <c r="A2040" s="211"/>
      <c r="B2040" s="211"/>
      <c r="C2040" s="211"/>
    </row>
    <row r="2041" spans="1:3" ht="14.5" x14ac:dyDescent="0.35">
      <c r="A2041" s="211"/>
      <c r="B2041" s="211"/>
      <c r="C2041" s="211"/>
    </row>
    <row r="2042" spans="1:3" ht="14.5" x14ac:dyDescent="0.35">
      <c r="A2042" s="211"/>
      <c r="B2042" s="211"/>
      <c r="C2042" s="211"/>
    </row>
    <row r="2043" spans="1:3" ht="14.5" x14ac:dyDescent="0.35">
      <c r="A2043" s="211"/>
      <c r="B2043" s="211"/>
      <c r="C2043" s="211"/>
    </row>
    <row r="2044" spans="1:3" ht="14.5" x14ac:dyDescent="0.35">
      <c r="A2044" s="211"/>
      <c r="B2044" s="211"/>
      <c r="C2044" s="211"/>
    </row>
    <row r="2045" spans="1:3" ht="14.5" x14ac:dyDescent="0.35">
      <c r="A2045" s="211"/>
      <c r="B2045" s="211"/>
      <c r="C2045" s="211"/>
    </row>
    <row r="2046" spans="1:3" ht="14.5" x14ac:dyDescent="0.35">
      <c r="A2046" s="211"/>
      <c r="B2046" s="211"/>
      <c r="C2046" s="211"/>
    </row>
    <row r="2047" spans="1:3" ht="14.5" x14ac:dyDescent="0.35">
      <c r="A2047" s="211"/>
      <c r="B2047" s="211"/>
      <c r="C2047" s="211"/>
    </row>
    <row r="2048" spans="1:3" ht="14.5" x14ac:dyDescent="0.35">
      <c r="A2048" s="211"/>
      <c r="B2048" s="211"/>
      <c r="C2048" s="211"/>
    </row>
    <row r="2049" spans="1:3" ht="14.5" x14ac:dyDescent="0.35">
      <c r="A2049" s="211"/>
      <c r="B2049" s="211"/>
      <c r="C2049" s="211"/>
    </row>
    <row r="2050" spans="1:3" ht="14.5" x14ac:dyDescent="0.35">
      <c r="A2050" s="211"/>
      <c r="B2050" s="211"/>
      <c r="C2050" s="211"/>
    </row>
    <row r="2051" spans="1:3" ht="14.5" x14ac:dyDescent="0.35">
      <c r="A2051" s="211"/>
      <c r="B2051" s="211"/>
      <c r="C2051" s="211"/>
    </row>
    <row r="2052" spans="1:3" ht="14.5" x14ac:dyDescent="0.35">
      <c r="A2052" s="211"/>
      <c r="B2052" s="211"/>
      <c r="C2052" s="211"/>
    </row>
    <row r="2053" spans="1:3" ht="14.5" x14ac:dyDescent="0.35">
      <c r="A2053" s="211"/>
      <c r="B2053" s="211"/>
      <c r="C2053" s="211"/>
    </row>
    <row r="2054" spans="1:3" ht="14.5" x14ac:dyDescent="0.35">
      <c r="A2054" s="211"/>
      <c r="B2054" s="211"/>
      <c r="C2054" s="211"/>
    </row>
    <row r="2055" spans="1:3" ht="14.5" x14ac:dyDescent="0.35">
      <c r="A2055" s="211"/>
      <c r="B2055" s="211"/>
      <c r="C2055" s="211"/>
    </row>
    <row r="2056" spans="1:3" ht="14.5" x14ac:dyDescent="0.35">
      <c r="A2056" s="211"/>
      <c r="B2056" s="211"/>
      <c r="C2056" s="211"/>
    </row>
    <row r="2057" spans="1:3" ht="14.5" x14ac:dyDescent="0.35">
      <c r="A2057" s="211"/>
      <c r="B2057" s="211"/>
      <c r="C2057" s="211"/>
    </row>
    <row r="2058" spans="1:3" ht="14.5" x14ac:dyDescent="0.35">
      <c r="A2058" s="211"/>
      <c r="B2058" s="211"/>
      <c r="C2058" s="211"/>
    </row>
    <row r="2059" spans="1:3" ht="14.5" x14ac:dyDescent="0.35">
      <c r="A2059" s="211"/>
      <c r="B2059" s="211"/>
      <c r="C2059" s="211"/>
    </row>
    <row r="2060" spans="1:3" ht="14.5" x14ac:dyDescent="0.35">
      <c r="A2060" s="211"/>
      <c r="B2060" s="211"/>
      <c r="C2060" s="211"/>
    </row>
    <row r="2061" spans="1:3" ht="14.5" x14ac:dyDescent="0.35">
      <c r="A2061" s="211"/>
      <c r="B2061" s="211"/>
      <c r="C2061" s="211"/>
    </row>
    <row r="2062" spans="1:3" ht="14.5" x14ac:dyDescent="0.35">
      <c r="A2062" s="211"/>
      <c r="B2062" s="211"/>
      <c r="C2062" s="211"/>
    </row>
    <row r="2063" spans="1:3" ht="14.5" x14ac:dyDescent="0.35">
      <c r="A2063" s="211"/>
      <c r="B2063" s="211"/>
      <c r="C2063" s="211"/>
    </row>
    <row r="2064" spans="1:3" ht="14.5" x14ac:dyDescent="0.35">
      <c r="A2064" s="211"/>
      <c r="B2064" s="211"/>
      <c r="C2064" s="211"/>
    </row>
    <row r="2065" spans="1:3" ht="14.5" x14ac:dyDescent="0.35">
      <c r="A2065" s="211"/>
      <c r="B2065" s="211"/>
      <c r="C2065" s="211"/>
    </row>
    <row r="2066" spans="1:3" ht="14.5" x14ac:dyDescent="0.35">
      <c r="A2066" s="211"/>
      <c r="B2066" s="211"/>
      <c r="C2066" s="211"/>
    </row>
    <row r="2067" spans="1:3" ht="14.5" x14ac:dyDescent="0.35">
      <c r="A2067" s="211"/>
      <c r="B2067" s="211"/>
      <c r="C2067" s="211"/>
    </row>
    <row r="2068" spans="1:3" ht="14.5" x14ac:dyDescent="0.35">
      <c r="A2068" s="211"/>
      <c r="B2068" s="211"/>
      <c r="C2068" s="211"/>
    </row>
    <row r="2069" spans="1:3" ht="14.5" x14ac:dyDescent="0.35">
      <c r="A2069" s="211"/>
      <c r="B2069" s="211"/>
      <c r="C2069" s="211"/>
    </row>
    <row r="2070" spans="1:3" ht="14.5" x14ac:dyDescent="0.35">
      <c r="A2070" s="211"/>
      <c r="B2070" s="211"/>
      <c r="C2070" s="211"/>
    </row>
    <row r="2071" spans="1:3" ht="14.5" x14ac:dyDescent="0.35">
      <c r="A2071" s="211"/>
      <c r="B2071" s="211"/>
      <c r="C2071" s="211"/>
    </row>
    <row r="2072" spans="1:3" ht="14.5" x14ac:dyDescent="0.35">
      <c r="A2072" s="211"/>
      <c r="B2072" s="211"/>
      <c r="C2072" s="211"/>
    </row>
    <row r="2073" spans="1:3" ht="14.5" x14ac:dyDescent="0.35">
      <c r="A2073" s="211"/>
      <c r="B2073" s="211"/>
      <c r="C2073" s="211"/>
    </row>
    <row r="2074" spans="1:3" ht="14.5" x14ac:dyDescent="0.35">
      <c r="A2074" s="211"/>
      <c r="B2074" s="211"/>
      <c r="C2074" s="211"/>
    </row>
    <row r="2075" spans="1:3" ht="14.5" x14ac:dyDescent="0.35">
      <c r="A2075" s="211"/>
      <c r="B2075" s="211"/>
      <c r="C2075" s="211"/>
    </row>
    <row r="2076" spans="1:3" ht="14.5" x14ac:dyDescent="0.35">
      <c r="A2076" s="211"/>
      <c r="B2076" s="211"/>
      <c r="C2076" s="211"/>
    </row>
    <row r="2077" spans="1:3" ht="14.5" x14ac:dyDescent="0.35">
      <c r="A2077" s="211"/>
      <c r="B2077" s="211"/>
      <c r="C2077" s="211"/>
    </row>
    <row r="2078" spans="1:3" ht="14.5" x14ac:dyDescent="0.35">
      <c r="A2078" s="211"/>
      <c r="B2078" s="211"/>
      <c r="C2078" s="211"/>
    </row>
    <row r="2079" spans="1:3" ht="14.5" x14ac:dyDescent="0.35">
      <c r="A2079" s="211"/>
      <c r="B2079" s="211"/>
      <c r="C2079" s="211"/>
    </row>
    <row r="2080" spans="1:3" ht="14.5" x14ac:dyDescent="0.35">
      <c r="A2080" s="211"/>
      <c r="B2080" s="211"/>
      <c r="C2080" s="211"/>
    </row>
    <row r="2081" spans="1:3" ht="14.5" x14ac:dyDescent="0.35">
      <c r="A2081" s="211"/>
      <c r="B2081" s="211"/>
      <c r="C2081" s="211"/>
    </row>
    <row r="2082" spans="1:3" ht="14.5" x14ac:dyDescent="0.35">
      <c r="A2082" s="211"/>
      <c r="B2082" s="211"/>
      <c r="C2082" s="211"/>
    </row>
    <row r="2083" spans="1:3" ht="14.5" x14ac:dyDescent="0.35">
      <c r="A2083" s="211"/>
      <c r="B2083" s="211"/>
      <c r="C2083" s="211"/>
    </row>
    <row r="2084" spans="1:3" ht="14.5" x14ac:dyDescent="0.35">
      <c r="A2084" s="211"/>
      <c r="B2084" s="211"/>
      <c r="C2084" s="211"/>
    </row>
    <row r="2085" spans="1:3" ht="14.5" x14ac:dyDescent="0.35">
      <c r="A2085" s="211"/>
      <c r="B2085" s="211"/>
      <c r="C2085" s="211"/>
    </row>
    <row r="2086" spans="1:3" ht="14.5" x14ac:dyDescent="0.35">
      <c r="A2086" s="211"/>
      <c r="B2086" s="211"/>
      <c r="C2086" s="211"/>
    </row>
    <row r="2087" spans="1:3" ht="14.5" x14ac:dyDescent="0.35">
      <c r="A2087" s="211"/>
      <c r="B2087" s="211"/>
      <c r="C2087" s="211"/>
    </row>
    <row r="2088" spans="1:3" ht="14.5" x14ac:dyDescent="0.35">
      <c r="A2088" s="211"/>
      <c r="B2088" s="211"/>
      <c r="C2088" s="211"/>
    </row>
    <row r="2089" spans="1:3" ht="14.5" x14ac:dyDescent="0.35">
      <c r="A2089" s="211"/>
      <c r="B2089" s="211"/>
      <c r="C2089" s="211"/>
    </row>
    <row r="2090" spans="1:3" ht="14.5" x14ac:dyDescent="0.35">
      <c r="A2090" s="211"/>
      <c r="B2090" s="211"/>
      <c r="C2090" s="211"/>
    </row>
    <row r="2091" spans="1:3" ht="14.5" x14ac:dyDescent="0.35">
      <c r="A2091" s="211"/>
      <c r="B2091" s="211"/>
      <c r="C2091" s="211"/>
    </row>
    <row r="2092" spans="1:3" ht="14.5" x14ac:dyDescent="0.35">
      <c r="A2092" s="211"/>
      <c r="B2092" s="211"/>
      <c r="C2092" s="211"/>
    </row>
    <row r="2093" spans="1:3" ht="14.5" x14ac:dyDescent="0.35">
      <c r="A2093" s="211"/>
      <c r="B2093" s="211"/>
      <c r="C2093" s="211"/>
    </row>
    <row r="2094" spans="1:3" ht="14.5" x14ac:dyDescent="0.35">
      <c r="A2094" s="211"/>
      <c r="B2094" s="211"/>
      <c r="C2094" s="211"/>
    </row>
    <row r="2095" spans="1:3" ht="14.5" x14ac:dyDescent="0.35">
      <c r="A2095" s="211"/>
      <c r="B2095" s="211"/>
      <c r="C2095" s="211"/>
    </row>
    <row r="2096" spans="1:3" ht="14.5" x14ac:dyDescent="0.35">
      <c r="A2096" s="211"/>
      <c r="B2096" s="211"/>
      <c r="C2096" s="211"/>
    </row>
    <row r="2097" spans="1:3" ht="14.5" x14ac:dyDescent="0.35">
      <c r="A2097" s="211"/>
      <c r="B2097" s="211"/>
      <c r="C2097" s="211"/>
    </row>
    <row r="2098" spans="1:3" ht="14.5" x14ac:dyDescent="0.35">
      <c r="A2098" s="211"/>
      <c r="B2098" s="211"/>
      <c r="C2098" s="211"/>
    </row>
    <row r="2099" spans="1:3" ht="14.5" x14ac:dyDescent="0.35">
      <c r="A2099" s="211"/>
      <c r="B2099" s="211"/>
      <c r="C2099" s="211"/>
    </row>
    <row r="2100" spans="1:3" ht="14.5" x14ac:dyDescent="0.35">
      <c r="A2100" s="211"/>
      <c r="B2100" s="211"/>
      <c r="C2100" s="211"/>
    </row>
    <row r="2101" spans="1:3" ht="14.5" x14ac:dyDescent="0.35">
      <c r="A2101" s="211"/>
      <c r="B2101" s="211"/>
      <c r="C2101" s="211"/>
    </row>
    <row r="2102" spans="1:3" ht="14.5" x14ac:dyDescent="0.35">
      <c r="A2102" s="211"/>
      <c r="B2102" s="211"/>
      <c r="C2102" s="211"/>
    </row>
    <row r="2103" spans="1:3" ht="14.5" x14ac:dyDescent="0.35">
      <c r="A2103" s="211"/>
      <c r="B2103" s="211"/>
      <c r="C2103" s="211"/>
    </row>
    <row r="2104" spans="1:3" ht="14.5" x14ac:dyDescent="0.35">
      <c r="A2104" s="211"/>
      <c r="B2104" s="211"/>
      <c r="C2104" s="211"/>
    </row>
    <row r="2105" spans="1:3" ht="14.5" x14ac:dyDescent="0.35">
      <c r="A2105" s="211"/>
      <c r="B2105" s="211"/>
      <c r="C2105" s="211"/>
    </row>
    <row r="2106" spans="1:3" ht="14.5" x14ac:dyDescent="0.35">
      <c r="A2106" s="211"/>
      <c r="B2106" s="211"/>
      <c r="C2106" s="211"/>
    </row>
    <row r="2107" spans="1:3" ht="14.5" x14ac:dyDescent="0.35">
      <c r="A2107" s="211"/>
      <c r="B2107" s="211"/>
      <c r="C2107" s="211"/>
    </row>
    <row r="2108" spans="1:3" ht="14.5" x14ac:dyDescent="0.35">
      <c r="A2108" s="211"/>
      <c r="B2108" s="211"/>
      <c r="C2108" s="211"/>
    </row>
    <row r="2109" spans="1:3" ht="14.5" x14ac:dyDescent="0.35">
      <c r="A2109" s="211"/>
      <c r="B2109" s="211"/>
      <c r="C2109" s="211"/>
    </row>
    <row r="2110" spans="1:3" ht="14.5" x14ac:dyDescent="0.35">
      <c r="A2110" s="211"/>
      <c r="B2110" s="211"/>
      <c r="C2110" s="211"/>
    </row>
    <row r="2111" spans="1:3" ht="14.5" x14ac:dyDescent="0.35">
      <c r="A2111" s="211"/>
      <c r="B2111" s="211"/>
      <c r="C2111" s="211"/>
    </row>
    <row r="2112" spans="1:3" ht="14.5" x14ac:dyDescent="0.35">
      <c r="A2112" s="211"/>
      <c r="B2112" s="211"/>
      <c r="C2112" s="211"/>
    </row>
    <row r="2113" spans="1:3" ht="14.5" x14ac:dyDescent="0.35">
      <c r="A2113" s="211"/>
      <c r="B2113" s="211"/>
      <c r="C2113" s="211"/>
    </row>
    <row r="2114" spans="1:3" ht="14.5" x14ac:dyDescent="0.35">
      <c r="A2114" s="211"/>
      <c r="B2114" s="211"/>
      <c r="C2114" s="211"/>
    </row>
    <row r="2115" spans="1:3" ht="14.5" x14ac:dyDescent="0.35">
      <c r="A2115" s="211"/>
      <c r="B2115" s="211"/>
      <c r="C2115" s="211"/>
    </row>
    <row r="2116" spans="1:3" ht="14.5" x14ac:dyDescent="0.35">
      <c r="A2116" s="211"/>
      <c r="B2116" s="211"/>
      <c r="C2116" s="211"/>
    </row>
    <row r="2117" spans="1:3" ht="14.5" x14ac:dyDescent="0.35">
      <c r="A2117" s="211"/>
      <c r="B2117" s="211"/>
      <c r="C2117" s="211"/>
    </row>
    <row r="2118" spans="1:3" ht="14.5" x14ac:dyDescent="0.35">
      <c r="A2118" s="211"/>
      <c r="B2118" s="211"/>
      <c r="C2118" s="211"/>
    </row>
    <row r="2119" spans="1:3" ht="14.5" x14ac:dyDescent="0.35">
      <c r="A2119" s="211"/>
      <c r="B2119" s="211"/>
      <c r="C2119" s="211"/>
    </row>
    <row r="2120" spans="1:3" ht="14.5" x14ac:dyDescent="0.35">
      <c r="A2120" s="211"/>
      <c r="B2120" s="211"/>
      <c r="C2120" s="211"/>
    </row>
    <row r="2121" spans="1:3" ht="14.5" x14ac:dyDescent="0.35">
      <c r="A2121" s="211"/>
      <c r="B2121" s="211"/>
      <c r="C2121" s="211"/>
    </row>
    <row r="2122" spans="1:3" ht="14.5" x14ac:dyDescent="0.35">
      <c r="A2122" s="211"/>
      <c r="B2122" s="211"/>
      <c r="C2122" s="211"/>
    </row>
    <row r="2123" spans="1:3" ht="14.5" x14ac:dyDescent="0.35">
      <c r="A2123" s="211"/>
      <c r="B2123" s="211"/>
      <c r="C2123" s="211"/>
    </row>
    <row r="2124" spans="1:3" ht="14.5" x14ac:dyDescent="0.35">
      <c r="A2124" s="211"/>
      <c r="B2124" s="211"/>
      <c r="C2124" s="211"/>
    </row>
    <row r="2125" spans="1:3" ht="14.5" x14ac:dyDescent="0.35">
      <c r="A2125" s="211"/>
      <c r="B2125" s="211"/>
      <c r="C2125" s="211"/>
    </row>
    <row r="2126" spans="1:3" ht="14.5" x14ac:dyDescent="0.35">
      <c r="A2126" s="211"/>
      <c r="B2126" s="211"/>
      <c r="C2126" s="211"/>
    </row>
    <row r="2127" spans="1:3" ht="14.5" x14ac:dyDescent="0.35">
      <c r="A2127" s="211"/>
      <c r="B2127" s="211"/>
      <c r="C2127" s="211"/>
    </row>
    <row r="2128" spans="1:3" ht="14.5" x14ac:dyDescent="0.35">
      <c r="A2128" s="211"/>
      <c r="B2128" s="211"/>
      <c r="C2128" s="211"/>
    </row>
    <row r="2129" spans="1:3" ht="14.5" x14ac:dyDescent="0.35">
      <c r="A2129" s="211"/>
      <c r="B2129" s="211"/>
      <c r="C2129" s="211"/>
    </row>
    <row r="2130" spans="1:3" ht="14.5" x14ac:dyDescent="0.35">
      <c r="A2130" s="211"/>
      <c r="B2130" s="211"/>
      <c r="C2130" s="211"/>
    </row>
    <row r="2131" spans="1:3" ht="14.5" x14ac:dyDescent="0.35">
      <c r="A2131" s="211"/>
      <c r="B2131" s="211"/>
      <c r="C2131" s="211"/>
    </row>
    <row r="2132" spans="1:3" ht="14.5" x14ac:dyDescent="0.35">
      <c r="A2132" s="211"/>
      <c r="B2132" s="211"/>
      <c r="C2132" s="211"/>
    </row>
    <row r="2133" spans="1:3" ht="14.5" x14ac:dyDescent="0.35">
      <c r="A2133" s="211"/>
      <c r="B2133" s="211"/>
      <c r="C2133" s="211"/>
    </row>
    <row r="2134" spans="1:3" ht="14.5" x14ac:dyDescent="0.35">
      <c r="A2134" s="211"/>
      <c r="B2134" s="211"/>
      <c r="C2134" s="211"/>
    </row>
    <row r="2135" spans="1:3" ht="14.5" x14ac:dyDescent="0.35">
      <c r="A2135" s="211"/>
      <c r="B2135" s="211"/>
      <c r="C2135" s="211"/>
    </row>
    <row r="2136" spans="1:3" ht="14.5" x14ac:dyDescent="0.35">
      <c r="A2136" s="211"/>
      <c r="B2136" s="211"/>
      <c r="C2136" s="211"/>
    </row>
    <row r="2137" spans="1:3" ht="14.5" x14ac:dyDescent="0.35">
      <c r="A2137" s="211"/>
      <c r="B2137" s="211"/>
      <c r="C2137" s="211"/>
    </row>
    <row r="2138" spans="1:3" ht="14.5" x14ac:dyDescent="0.35">
      <c r="A2138" s="211"/>
      <c r="B2138" s="211"/>
      <c r="C2138" s="211"/>
    </row>
    <row r="2139" spans="1:3" ht="14.5" x14ac:dyDescent="0.35">
      <c r="A2139" s="211"/>
      <c r="B2139" s="211"/>
      <c r="C2139" s="211"/>
    </row>
    <row r="2140" spans="1:3" ht="14.5" x14ac:dyDescent="0.35">
      <c r="A2140" s="211"/>
      <c r="B2140" s="211"/>
      <c r="C2140" s="211"/>
    </row>
    <row r="2141" spans="1:3" ht="14.5" x14ac:dyDescent="0.35">
      <c r="A2141" s="211"/>
      <c r="B2141" s="211"/>
      <c r="C2141" s="211"/>
    </row>
    <row r="2142" spans="1:3" ht="14.5" x14ac:dyDescent="0.35">
      <c r="A2142" s="211"/>
      <c r="B2142" s="211"/>
      <c r="C2142" s="211"/>
    </row>
    <row r="2143" spans="1:3" ht="14.5" x14ac:dyDescent="0.35">
      <c r="A2143" s="211"/>
      <c r="B2143" s="211"/>
      <c r="C2143" s="211"/>
    </row>
    <row r="2144" spans="1:3" ht="14.5" x14ac:dyDescent="0.35">
      <c r="A2144" s="211"/>
      <c r="B2144" s="211"/>
      <c r="C2144" s="211"/>
    </row>
    <row r="2145" spans="1:3" ht="14.5" x14ac:dyDescent="0.35">
      <c r="A2145" s="211"/>
      <c r="B2145" s="211"/>
      <c r="C2145" s="211"/>
    </row>
    <row r="2146" spans="1:3" ht="14.5" x14ac:dyDescent="0.35">
      <c r="A2146" s="211"/>
      <c r="B2146" s="211"/>
      <c r="C2146" s="211"/>
    </row>
    <row r="2147" spans="1:3" ht="14.5" x14ac:dyDescent="0.35">
      <c r="A2147" s="211"/>
      <c r="B2147" s="211"/>
      <c r="C2147" s="211"/>
    </row>
    <row r="2148" spans="1:3" ht="14.5" x14ac:dyDescent="0.35">
      <c r="A2148" s="211"/>
      <c r="B2148" s="211"/>
      <c r="C2148" s="211"/>
    </row>
    <row r="2149" spans="1:3" ht="14.5" x14ac:dyDescent="0.35">
      <c r="A2149" s="211"/>
      <c r="B2149" s="211"/>
      <c r="C2149" s="211"/>
    </row>
    <row r="2150" spans="1:3" ht="14.5" x14ac:dyDescent="0.35">
      <c r="A2150" s="211"/>
      <c r="B2150" s="211"/>
      <c r="C2150" s="211"/>
    </row>
    <row r="2151" spans="1:3" ht="14.5" x14ac:dyDescent="0.35">
      <c r="A2151" s="211"/>
      <c r="B2151" s="211"/>
      <c r="C2151" s="211"/>
    </row>
    <row r="2152" spans="1:3" ht="14.5" x14ac:dyDescent="0.35">
      <c r="A2152" s="211"/>
      <c r="B2152" s="211"/>
      <c r="C2152" s="211"/>
    </row>
    <row r="2153" spans="1:3" ht="14.5" x14ac:dyDescent="0.35">
      <c r="A2153" s="211"/>
      <c r="B2153" s="211"/>
      <c r="C2153" s="211"/>
    </row>
    <row r="2154" spans="1:3" ht="14.5" x14ac:dyDescent="0.35">
      <c r="A2154" s="211"/>
      <c r="B2154" s="211"/>
      <c r="C2154" s="211"/>
    </row>
    <row r="2155" spans="1:3" ht="14.5" x14ac:dyDescent="0.35">
      <c r="A2155" s="211"/>
      <c r="B2155" s="211"/>
      <c r="C2155" s="211"/>
    </row>
    <row r="2156" spans="1:3" ht="14.5" x14ac:dyDescent="0.35">
      <c r="A2156" s="211"/>
      <c r="B2156" s="211"/>
      <c r="C2156" s="211"/>
    </row>
    <row r="2157" spans="1:3" ht="14.5" x14ac:dyDescent="0.35">
      <c r="A2157" s="211"/>
      <c r="B2157" s="211"/>
      <c r="C2157" s="211"/>
    </row>
    <row r="2158" spans="1:3" ht="14.5" x14ac:dyDescent="0.35">
      <c r="A2158" s="211"/>
      <c r="B2158" s="211"/>
      <c r="C2158" s="211"/>
    </row>
    <row r="2159" spans="1:3" ht="14.5" x14ac:dyDescent="0.35">
      <c r="A2159" s="211"/>
      <c r="B2159" s="211"/>
      <c r="C2159" s="211"/>
    </row>
    <row r="2160" spans="1:3" ht="14.5" x14ac:dyDescent="0.35">
      <c r="A2160" s="211"/>
      <c r="B2160" s="211"/>
      <c r="C2160" s="211"/>
    </row>
    <row r="2161" spans="1:3" ht="14.5" x14ac:dyDescent="0.35">
      <c r="A2161" s="211"/>
      <c r="B2161" s="211"/>
      <c r="C2161" s="211"/>
    </row>
    <row r="2162" spans="1:3" ht="14.5" x14ac:dyDescent="0.35">
      <c r="A2162" s="211"/>
      <c r="B2162" s="211"/>
      <c r="C2162" s="211"/>
    </row>
    <row r="2163" spans="1:3" ht="14.5" x14ac:dyDescent="0.35">
      <c r="A2163" s="211"/>
      <c r="B2163" s="211"/>
      <c r="C2163" s="211"/>
    </row>
    <row r="2164" spans="1:3" ht="14.5" x14ac:dyDescent="0.35">
      <c r="A2164" s="211"/>
      <c r="B2164" s="211"/>
      <c r="C2164" s="211"/>
    </row>
    <row r="2165" spans="1:3" ht="14.5" x14ac:dyDescent="0.35">
      <c r="A2165" s="211"/>
      <c r="B2165" s="211"/>
      <c r="C2165" s="211"/>
    </row>
    <row r="2166" spans="1:3" ht="14.5" x14ac:dyDescent="0.35">
      <c r="A2166" s="211"/>
      <c r="B2166" s="211"/>
      <c r="C2166" s="211"/>
    </row>
    <row r="2167" spans="1:3" ht="14.5" x14ac:dyDescent="0.35">
      <c r="A2167" s="211"/>
      <c r="B2167" s="211"/>
      <c r="C2167" s="211"/>
    </row>
    <row r="2168" spans="1:3" ht="14.5" x14ac:dyDescent="0.35">
      <c r="A2168" s="211"/>
      <c r="B2168" s="211"/>
      <c r="C2168" s="211"/>
    </row>
    <row r="2169" spans="1:3" ht="14.5" x14ac:dyDescent="0.35">
      <c r="A2169" s="211"/>
      <c r="B2169" s="211"/>
      <c r="C2169" s="211"/>
    </row>
    <row r="2170" spans="1:3" ht="14.5" x14ac:dyDescent="0.35">
      <c r="A2170" s="211"/>
      <c r="B2170" s="211"/>
      <c r="C2170" s="211"/>
    </row>
    <row r="2171" spans="1:3" ht="14.5" x14ac:dyDescent="0.35">
      <c r="A2171" s="211"/>
      <c r="B2171" s="211"/>
      <c r="C2171" s="211"/>
    </row>
    <row r="2172" spans="1:3" ht="14.5" x14ac:dyDescent="0.35">
      <c r="A2172" s="211"/>
      <c r="B2172" s="211"/>
      <c r="C2172" s="211"/>
    </row>
    <row r="2173" spans="1:3" ht="14.5" x14ac:dyDescent="0.35">
      <c r="A2173" s="211"/>
      <c r="B2173" s="211"/>
      <c r="C2173" s="211"/>
    </row>
    <row r="2174" spans="1:3" ht="14.5" x14ac:dyDescent="0.35">
      <c r="A2174" s="211"/>
      <c r="B2174" s="211"/>
      <c r="C2174" s="211"/>
    </row>
    <row r="2175" spans="1:3" ht="14.5" x14ac:dyDescent="0.35">
      <c r="A2175" s="211"/>
      <c r="B2175" s="211"/>
      <c r="C2175" s="211"/>
    </row>
    <row r="2176" spans="1:3" ht="14.5" x14ac:dyDescent="0.35">
      <c r="A2176" s="211"/>
      <c r="B2176" s="211"/>
      <c r="C2176" s="211"/>
    </row>
    <row r="2177" spans="1:3" ht="14.5" x14ac:dyDescent="0.35">
      <c r="A2177" s="211"/>
      <c r="B2177" s="211"/>
      <c r="C2177" s="211"/>
    </row>
    <row r="2178" spans="1:3" ht="14.5" x14ac:dyDescent="0.35">
      <c r="A2178" s="211"/>
      <c r="B2178" s="211"/>
      <c r="C2178" s="211"/>
    </row>
    <row r="2179" spans="1:3" ht="14.5" x14ac:dyDescent="0.35">
      <c r="A2179" s="211"/>
      <c r="B2179" s="211"/>
      <c r="C2179" s="211"/>
    </row>
    <row r="2180" spans="1:3" ht="14.5" x14ac:dyDescent="0.35">
      <c r="A2180" s="211"/>
      <c r="B2180" s="211"/>
      <c r="C2180" s="211"/>
    </row>
    <row r="2181" spans="1:3" ht="14.5" x14ac:dyDescent="0.35">
      <c r="A2181" s="211"/>
      <c r="B2181" s="211"/>
      <c r="C2181" s="211"/>
    </row>
    <row r="2182" spans="1:3" ht="14.5" x14ac:dyDescent="0.35">
      <c r="A2182" s="211"/>
      <c r="B2182" s="211"/>
      <c r="C2182" s="211"/>
    </row>
    <row r="2183" spans="1:3" ht="14.5" x14ac:dyDescent="0.35">
      <c r="A2183" s="211"/>
      <c r="B2183" s="211"/>
      <c r="C2183" s="211"/>
    </row>
    <row r="2184" spans="1:3" ht="14.5" x14ac:dyDescent="0.35">
      <c r="A2184" s="211"/>
      <c r="B2184" s="211"/>
      <c r="C2184" s="211"/>
    </row>
    <row r="2185" spans="1:3" ht="14.5" x14ac:dyDescent="0.35">
      <c r="A2185" s="211"/>
      <c r="B2185" s="211"/>
      <c r="C2185" s="211"/>
    </row>
    <row r="2186" spans="1:3" ht="14.5" x14ac:dyDescent="0.35">
      <c r="A2186" s="211"/>
      <c r="B2186" s="211"/>
      <c r="C2186" s="211"/>
    </row>
    <row r="2187" spans="1:3" ht="14.5" x14ac:dyDescent="0.35">
      <c r="A2187" s="211"/>
      <c r="B2187" s="211"/>
      <c r="C2187" s="211"/>
    </row>
    <row r="2188" spans="1:3" ht="14.5" x14ac:dyDescent="0.35">
      <c r="A2188" s="211"/>
      <c r="B2188" s="211"/>
      <c r="C2188" s="211"/>
    </row>
    <row r="2189" spans="1:3" ht="14.5" x14ac:dyDescent="0.35">
      <c r="A2189" s="211"/>
      <c r="B2189" s="211"/>
      <c r="C2189" s="211"/>
    </row>
    <row r="2190" spans="1:3" ht="14.5" x14ac:dyDescent="0.35">
      <c r="A2190" s="211"/>
      <c r="B2190" s="211"/>
      <c r="C2190" s="211"/>
    </row>
    <row r="2191" spans="1:3" ht="14.5" x14ac:dyDescent="0.35">
      <c r="A2191" s="211"/>
      <c r="B2191" s="211"/>
      <c r="C2191" s="211"/>
    </row>
    <row r="2192" spans="1:3" ht="14.5" x14ac:dyDescent="0.35">
      <c r="A2192" s="211"/>
      <c r="B2192" s="211"/>
      <c r="C2192" s="211"/>
    </row>
    <row r="2193" spans="1:3" ht="14.5" x14ac:dyDescent="0.35">
      <c r="A2193" s="211"/>
      <c r="B2193" s="211"/>
      <c r="C2193" s="211"/>
    </row>
    <row r="2194" spans="1:3" ht="14.5" x14ac:dyDescent="0.35">
      <c r="A2194" s="211"/>
      <c r="B2194" s="211"/>
      <c r="C2194" s="211"/>
    </row>
    <row r="2195" spans="1:3" ht="14.5" x14ac:dyDescent="0.35">
      <c r="A2195" s="211"/>
      <c r="B2195" s="211"/>
      <c r="C2195" s="211"/>
    </row>
    <row r="2196" spans="1:3" ht="14.5" x14ac:dyDescent="0.35">
      <c r="A2196" s="211"/>
      <c r="B2196" s="211"/>
      <c r="C2196" s="211"/>
    </row>
    <row r="2197" spans="1:3" ht="14.5" x14ac:dyDescent="0.35">
      <c r="A2197" s="211"/>
      <c r="B2197" s="211"/>
      <c r="C2197" s="211"/>
    </row>
    <row r="2198" spans="1:3" ht="14.5" x14ac:dyDescent="0.35">
      <c r="A2198" s="211"/>
      <c r="B2198" s="211"/>
      <c r="C2198" s="211"/>
    </row>
    <row r="2199" spans="1:3" ht="14.5" x14ac:dyDescent="0.35">
      <c r="A2199" s="211"/>
      <c r="B2199" s="211"/>
      <c r="C2199" s="211"/>
    </row>
    <row r="2200" spans="1:3" ht="14.5" x14ac:dyDescent="0.35">
      <c r="A2200" s="211"/>
      <c r="B2200" s="211"/>
      <c r="C2200" s="211"/>
    </row>
    <row r="2201" spans="1:3" ht="14.5" x14ac:dyDescent="0.35">
      <c r="A2201" s="211"/>
      <c r="B2201" s="211"/>
      <c r="C2201" s="211"/>
    </row>
    <row r="2202" spans="1:3" ht="14.5" x14ac:dyDescent="0.35">
      <c r="A2202" s="211"/>
      <c r="B2202" s="211"/>
      <c r="C2202" s="211"/>
    </row>
    <row r="2203" spans="1:3" ht="14.5" x14ac:dyDescent="0.35">
      <c r="A2203" s="211"/>
      <c r="B2203" s="211"/>
      <c r="C2203" s="211"/>
    </row>
    <row r="2204" spans="1:3" ht="14.5" x14ac:dyDescent="0.35">
      <c r="A2204" s="211"/>
      <c r="B2204" s="211"/>
      <c r="C2204" s="211"/>
    </row>
    <row r="2205" spans="1:3" ht="14.5" x14ac:dyDescent="0.35">
      <c r="A2205" s="211"/>
      <c r="B2205" s="211"/>
      <c r="C2205" s="211"/>
    </row>
    <row r="2206" spans="1:3" ht="14.5" x14ac:dyDescent="0.35">
      <c r="A2206" s="211"/>
      <c r="B2206" s="211"/>
      <c r="C2206" s="211"/>
    </row>
    <row r="2207" spans="1:3" ht="14.5" x14ac:dyDescent="0.35">
      <c r="A2207" s="211"/>
      <c r="B2207" s="211"/>
      <c r="C2207" s="211"/>
    </row>
    <row r="2208" spans="1:3" ht="14.5" x14ac:dyDescent="0.35">
      <c r="A2208" s="211"/>
      <c r="B2208" s="211"/>
      <c r="C2208" s="211"/>
    </row>
    <row r="2209" spans="1:3" ht="14.5" x14ac:dyDescent="0.35">
      <c r="A2209" s="211"/>
      <c r="B2209" s="211"/>
      <c r="C2209" s="211"/>
    </row>
    <row r="2210" spans="1:3" ht="14.5" x14ac:dyDescent="0.35">
      <c r="A2210" s="211"/>
      <c r="B2210" s="211"/>
      <c r="C2210" s="211"/>
    </row>
    <row r="2211" spans="1:3" ht="14.5" x14ac:dyDescent="0.35">
      <c r="A2211" s="211"/>
      <c r="B2211" s="211"/>
      <c r="C2211" s="211"/>
    </row>
    <row r="2212" spans="1:3" ht="14.5" x14ac:dyDescent="0.35">
      <c r="A2212" s="211"/>
      <c r="B2212" s="211"/>
      <c r="C2212" s="211"/>
    </row>
    <row r="2213" spans="1:3" ht="14.5" x14ac:dyDescent="0.35">
      <c r="A2213" s="211"/>
      <c r="B2213" s="211"/>
      <c r="C2213" s="211"/>
    </row>
    <row r="2214" spans="1:3" ht="14.5" x14ac:dyDescent="0.35">
      <c r="A2214" s="211"/>
      <c r="B2214" s="211"/>
      <c r="C2214" s="211"/>
    </row>
    <row r="2215" spans="1:3" ht="14.5" x14ac:dyDescent="0.35">
      <c r="A2215" s="211"/>
      <c r="B2215" s="211"/>
      <c r="C2215" s="211"/>
    </row>
    <row r="2216" spans="1:3" ht="14.5" x14ac:dyDescent="0.35">
      <c r="A2216" s="211"/>
      <c r="B2216" s="211"/>
      <c r="C2216" s="211"/>
    </row>
    <row r="2217" spans="1:3" ht="14.5" x14ac:dyDescent="0.35">
      <c r="A2217" s="211"/>
      <c r="B2217" s="211"/>
      <c r="C2217" s="211"/>
    </row>
    <row r="2218" spans="1:3" ht="14.5" x14ac:dyDescent="0.35">
      <c r="A2218" s="211"/>
      <c r="B2218" s="211"/>
      <c r="C2218" s="211"/>
    </row>
    <row r="2219" spans="1:3" ht="14.5" x14ac:dyDescent="0.35">
      <c r="A2219" s="211"/>
      <c r="B2219" s="211"/>
      <c r="C2219" s="211"/>
    </row>
    <row r="2220" spans="1:3" ht="14.5" x14ac:dyDescent="0.35">
      <c r="A2220" s="211"/>
      <c r="B2220" s="211"/>
      <c r="C2220" s="211"/>
    </row>
    <row r="2221" spans="1:3" ht="14.5" x14ac:dyDescent="0.35">
      <c r="A2221" s="211"/>
      <c r="B2221" s="211"/>
      <c r="C2221" s="211"/>
    </row>
    <row r="2222" spans="1:3" ht="14.5" x14ac:dyDescent="0.35">
      <c r="A2222" s="211"/>
      <c r="B2222" s="211"/>
      <c r="C2222" s="211"/>
    </row>
    <row r="2223" spans="1:3" ht="14.5" x14ac:dyDescent="0.35">
      <c r="A2223" s="211"/>
      <c r="B2223" s="211"/>
      <c r="C2223" s="211"/>
    </row>
    <row r="2224" spans="1:3" ht="14.5" x14ac:dyDescent="0.35">
      <c r="A2224" s="211"/>
      <c r="B2224" s="211"/>
      <c r="C2224" s="211"/>
    </row>
    <row r="2225" spans="1:3" ht="14.5" x14ac:dyDescent="0.35">
      <c r="A2225" s="211"/>
      <c r="B2225" s="211"/>
      <c r="C2225" s="211"/>
    </row>
    <row r="2226" spans="1:3" ht="14.5" x14ac:dyDescent="0.35">
      <c r="A2226" s="211"/>
      <c r="B2226" s="211"/>
      <c r="C2226" s="211"/>
    </row>
    <row r="2227" spans="1:3" ht="14.5" x14ac:dyDescent="0.35">
      <c r="A2227" s="211"/>
      <c r="B2227" s="211"/>
      <c r="C2227" s="211"/>
    </row>
    <row r="2228" spans="1:3" ht="14.5" x14ac:dyDescent="0.35">
      <c r="A2228" s="211"/>
      <c r="B2228" s="211"/>
      <c r="C2228" s="211"/>
    </row>
    <row r="2229" spans="1:3" ht="14.5" x14ac:dyDescent="0.35">
      <c r="A2229" s="211"/>
      <c r="B2229" s="211"/>
      <c r="C2229" s="211"/>
    </row>
    <row r="2230" spans="1:3" ht="14.5" x14ac:dyDescent="0.35">
      <c r="A2230" s="211"/>
      <c r="B2230" s="211"/>
      <c r="C2230" s="211"/>
    </row>
    <row r="2231" spans="1:3" ht="14.5" x14ac:dyDescent="0.35">
      <c r="A2231" s="211"/>
      <c r="B2231" s="211"/>
      <c r="C2231" s="211"/>
    </row>
    <row r="2232" spans="1:3" ht="14.5" x14ac:dyDescent="0.35">
      <c r="A2232" s="211"/>
      <c r="B2232" s="211"/>
      <c r="C2232" s="211"/>
    </row>
    <row r="2233" spans="1:3" ht="14.5" x14ac:dyDescent="0.35">
      <c r="A2233" s="211"/>
      <c r="B2233" s="211"/>
      <c r="C2233" s="211"/>
    </row>
    <row r="2234" spans="1:3" ht="14.5" x14ac:dyDescent="0.35">
      <c r="A2234" s="211"/>
      <c r="B2234" s="211"/>
      <c r="C2234" s="211"/>
    </row>
    <row r="2235" spans="1:3" ht="14.5" x14ac:dyDescent="0.35">
      <c r="A2235" s="211"/>
      <c r="B2235" s="211"/>
      <c r="C2235" s="211"/>
    </row>
    <row r="2236" spans="1:3" ht="14.5" x14ac:dyDescent="0.35">
      <c r="A2236" s="211"/>
      <c r="B2236" s="211"/>
      <c r="C2236" s="211"/>
    </row>
    <row r="2237" spans="1:3" ht="14.5" x14ac:dyDescent="0.35">
      <c r="A2237" s="211"/>
      <c r="B2237" s="211"/>
      <c r="C2237" s="211"/>
    </row>
    <row r="2238" spans="1:3" ht="14.5" x14ac:dyDescent="0.35">
      <c r="A2238" s="211"/>
      <c r="B2238" s="211"/>
      <c r="C2238" s="211"/>
    </row>
    <row r="2239" spans="1:3" ht="14.5" x14ac:dyDescent="0.35">
      <c r="A2239" s="211"/>
      <c r="B2239" s="211"/>
      <c r="C2239" s="211"/>
    </row>
    <row r="2240" spans="1:3" ht="14.5" x14ac:dyDescent="0.35">
      <c r="A2240" s="211"/>
      <c r="B2240" s="211"/>
      <c r="C2240" s="211"/>
    </row>
    <row r="2241" spans="1:3" ht="14.5" x14ac:dyDescent="0.35">
      <c r="A2241" s="211"/>
      <c r="B2241" s="211"/>
      <c r="C2241" s="211"/>
    </row>
    <row r="2242" spans="1:3" ht="14.5" x14ac:dyDescent="0.35">
      <c r="A2242" s="211"/>
      <c r="B2242" s="211"/>
      <c r="C2242" s="211"/>
    </row>
    <row r="2243" spans="1:3" ht="14.5" x14ac:dyDescent="0.35">
      <c r="A2243" s="211"/>
      <c r="B2243" s="211"/>
      <c r="C2243" s="211"/>
    </row>
    <row r="2244" spans="1:3" ht="14.5" x14ac:dyDescent="0.35">
      <c r="A2244" s="211"/>
      <c r="B2244" s="211"/>
      <c r="C2244" s="211"/>
    </row>
    <row r="2245" spans="1:3" ht="14.5" x14ac:dyDescent="0.35">
      <c r="A2245" s="211"/>
      <c r="B2245" s="211"/>
      <c r="C2245" s="211"/>
    </row>
    <row r="2246" spans="1:3" ht="14.5" x14ac:dyDescent="0.35">
      <c r="A2246" s="211"/>
      <c r="B2246" s="211"/>
      <c r="C2246" s="211"/>
    </row>
    <row r="2247" spans="1:3" ht="14.5" x14ac:dyDescent="0.35">
      <c r="A2247" s="211"/>
      <c r="B2247" s="211"/>
      <c r="C2247" s="211"/>
    </row>
    <row r="2248" spans="1:3" ht="14.5" x14ac:dyDescent="0.35">
      <c r="A2248" s="211"/>
      <c r="B2248" s="211"/>
      <c r="C2248" s="211"/>
    </row>
    <row r="2249" spans="1:3" ht="14.5" x14ac:dyDescent="0.35">
      <c r="A2249" s="211"/>
      <c r="B2249" s="211"/>
      <c r="C2249" s="211"/>
    </row>
    <row r="2250" spans="1:3" ht="14.5" x14ac:dyDescent="0.35">
      <c r="A2250" s="211"/>
      <c r="B2250" s="211"/>
      <c r="C2250" s="211"/>
    </row>
    <row r="2251" spans="1:3" ht="14.5" x14ac:dyDescent="0.35">
      <c r="A2251" s="211"/>
      <c r="B2251" s="211"/>
      <c r="C2251" s="211"/>
    </row>
    <row r="2252" spans="1:3" ht="14.5" x14ac:dyDescent="0.35">
      <c r="A2252" s="211"/>
      <c r="B2252" s="211"/>
      <c r="C2252" s="211"/>
    </row>
    <row r="2253" spans="1:3" ht="14.5" x14ac:dyDescent="0.35">
      <c r="A2253" s="211"/>
      <c r="B2253" s="211"/>
      <c r="C2253" s="211"/>
    </row>
    <row r="2254" spans="1:3" ht="14.5" x14ac:dyDescent="0.35">
      <c r="A2254" s="211"/>
      <c r="B2254" s="211"/>
      <c r="C2254" s="211"/>
    </row>
    <row r="2255" spans="1:3" ht="14.5" x14ac:dyDescent="0.35">
      <c r="A2255" s="211"/>
      <c r="B2255" s="211"/>
      <c r="C2255" s="211"/>
    </row>
    <row r="2256" spans="1:3" ht="14.5" x14ac:dyDescent="0.35">
      <c r="A2256" s="211"/>
      <c r="B2256" s="211"/>
      <c r="C2256" s="211"/>
    </row>
    <row r="2257" spans="1:3" ht="14.5" x14ac:dyDescent="0.35">
      <c r="A2257" s="211"/>
      <c r="B2257" s="211"/>
      <c r="C2257" s="211"/>
    </row>
    <row r="2258" spans="1:3" ht="14.5" x14ac:dyDescent="0.35">
      <c r="A2258" s="211"/>
      <c r="B2258" s="211"/>
      <c r="C2258" s="211"/>
    </row>
    <row r="2259" spans="1:3" ht="14.5" x14ac:dyDescent="0.35">
      <c r="A2259" s="211"/>
      <c r="B2259" s="211"/>
      <c r="C2259" s="211"/>
    </row>
    <row r="2260" spans="1:3" ht="14.5" x14ac:dyDescent="0.35">
      <c r="A2260" s="211"/>
      <c r="B2260" s="211"/>
      <c r="C2260" s="211"/>
    </row>
    <row r="2261" spans="1:3" ht="14.5" x14ac:dyDescent="0.35">
      <c r="A2261" s="211"/>
      <c r="B2261" s="211"/>
      <c r="C2261" s="211"/>
    </row>
    <row r="2262" spans="1:3" ht="14.5" x14ac:dyDescent="0.35">
      <c r="A2262" s="211"/>
      <c r="B2262" s="211"/>
      <c r="C2262" s="211"/>
    </row>
    <row r="2263" spans="1:3" ht="14.5" x14ac:dyDescent="0.35">
      <c r="A2263" s="211"/>
      <c r="B2263" s="211"/>
      <c r="C2263" s="211"/>
    </row>
    <row r="2264" spans="1:3" ht="14.5" x14ac:dyDescent="0.35">
      <c r="A2264" s="211"/>
      <c r="B2264" s="211"/>
      <c r="C2264" s="211"/>
    </row>
    <row r="2265" spans="1:3" ht="14.5" x14ac:dyDescent="0.35">
      <c r="A2265" s="211"/>
      <c r="B2265" s="211"/>
      <c r="C2265" s="211"/>
    </row>
    <row r="2266" spans="1:3" ht="14.5" x14ac:dyDescent="0.35">
      <c r="A2266" s="211"/>
      <c r="B2266" s="211"/>
      <c r="C2266" s="211"/>
    </row>
    <row r="2267" spans="1:3" ht="14.5" x14ac:dyDescent="0.35">
      <c r="A2267" s="211"/>
      <c r="B2267" s="211"/>
      <c r="C2267" s="211"/>
    </row>
    <row r="2268" spans="1:3" ht="14.5" x14ac:dyDescent="0.35">
      <c r="A2268" s="211"/>
      <c r="B2268" s="211"/>
      <c r="C2268" s="211"/>
    </row>
    <row r="2269" spans="1:3" ht="14.5" x14ac:dyDescent="0.35">
      <c r="A2269" s="211"/>
      <c r="B2269" s="211"/>
      <c r="C2269" s="211"/>
    </row>
    <row r="2270" spans="1:3" ht="14.5" x14ac:dyDescent="0.35">
      <c r="A2270" s="211"/>
      <c r="B2270" s="211"/>
      <c r="C2270" s="211"/>
    </row>
    <row r="2271" spans="1:3" ht="14.5" x14ac:dyDescent="0.35">
      <c r="A2271" s="211"/>
      <c r="B2271" s="211"/>
      <c r="C2271" s="211"/>
    </row>
    <row r="2272" spans="1:3" ht="14.5" x14ac:dyDescent="0.35">
      <c r="A2272" s="211"/>
      <c r="B2272" s="211"/>
      <c r="C2272" s="211"/>
    </row>
    <row r="2273" spans="1:3" ht="14.5" x14ac:dyDescent="0.35">
      <c r="A2273" s="211"/>
      <c r="B2273" s="211"/>
      <c r="C2273" s="211"/>
    </row>
    <row r="2274" spans="1:3" ht="14.5" x14ac:dyDescent="0.35">
      <c r="A2274" s="211"/>
      <c r="B2274" s="211"/>
      <c r="C2274" s="211"/>
    </row>
    <row r="2275" spans="1:3" ht="14.5" x14ac:dyDescent="0.35">
      <c r="A2275" s="211"/>
      <c r="B2275" s="211"/>
      <c r="C2275" s="211"/>
    </row>
    <row r="2276" spans="1:3" ht="14.5" x14ac:dyDescent="0.35">
      <c r="A2276" s="211"/>
      <c r="B2276" s="211"/>
      <c r="C2276" s="211"/>
    </row>
    <row r="2277" spans="1:3" ht="14.5" x14ac:dyDescent="0.35">
      <c r="A2277" s="211"/>
      <c r="B2277" s="211"/>
      <c r="C2277" s="211"/>
    </row>
    <row r="2278" spans="1:3" ht="14.5" x14ac:dyDescent="0.35">
      <c r="A2278" s="211"/>
      <c r="B2278" s="211"/>
      <c r="C2278" s="211"/>
    </row>
    <row r="2279" spans="1:3" ht="14.5" x14ac:dyDescent="0.35">
      <c r="A2279" s="211"/>
      <c r="B2279" s="211"/>
      <c r="C2279" s="211"/>
    </row>
    <row r="2280" spans="1:3" ht="14.5" x14ac:dyDescent="0.35">
      <c r="A2280" s="211"/>
      <c r="B2280" s="211"/>
      <c r="C2280" s="211"/>
    </row>
    <row r="2281" spans="1:3" ht="14.5" x14ac:dyDescent="0.35">
      <c r="A2281" s="211"/>
      <c r="B2281" s="211"/>
      <c r="C2281" s="211"/>
    </row>
    <row r="2282" spans="1:3" ht="14.5" x14ac:dyDescent="0.35">
      <c r="A2282" s="211"/>
      <c r="B2282" s="211"/>
      <c r="C2282" s="211"/>
    </row>
    <row r="2283" spans="1:3" ht="14.5" x14ac:dyDescent="0.35">
      <c r="A2283" s="211"/>
      <c r="B2283" s="211"/>
      <c r="C2283" s="211"/>
    </row>
  </sheetData>
  <sortState ref="A102:E110">
    <sortCondition descending="1" ref="E102:E110"/>
  </sortState>
  <hyperlinks>
    <hyperlink ref="B31" display="Voorraad woningen en niet-woningen; mutaties, gebruiksfunctie, regio"/>
    <hyperlink ref="B30" r:id="rId1" location="/CBS/nl/dataset/81955NED/table?dl=208AD&amp;ts=1592830821415 "/>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8"/>
  <sheetViews>
    <sheetView topLeftCell="D1" workbookViewId="0">
      <selection activeCell="L32" sqref="L32"/>
    </sheetView>
  </sheetViews>
  <sheetFormatPr defaultRowHeight="12.5" x14ac:dyDescent="0.25"/>
  <cols>
    <col min="1" max="1" width="30.1796875" customWidth="1"/>
    <col min="2" max="2" width="10.26953125" bestFit="1" customWidth="1"/>
    <col min="12" max="12" width="10.7265625" bestFit="1" customWidth="1"/>
  </cols>
  <sheetData>
    <row r="1" spans="1:35" x14ac:dyDescent="0.25">
      <c r="K1" s="65"/>
      <c r="L1" s="78"/>
      <c r="M1" s="66"/>
      <c r="N1" s="66"/>
      <c r="P1" s="66"/>
      <c r="R1" s="66"/>
      <c r="S1" s="66"/>
      <c r="T1" s="66"/>
      <c r="U1" s="66"/>
      <c r="V1" s="66"/>
      <c r="Z1" s="66"/>
      <c r="AA1" s="66"/>
      <c r="AB1" s="66"/>
      <c r="AC1" s="66"/>
      <c r="AD1" s="66"/>
      <c r="AE1" s="66"/>
      <c r="AF1" s="66"/>
      <c r="AG1" s="66"/>
      <c r="AH1" s="66"/>
      <c r="AI1" s="66"/>
    </row>
    <row r="2" spans="1:35" x14ac:dyDescent="0.25">
      <c r="A2" s="7" t="s">
        <v>1732</v>
      </c>
      <c r="K2" s="65"/>
      <c r="L2" s="66"/>
      <c r="M2" s="66"/>
      <c r="N2" s="66"/>
      <c r="P2" s="66"/>
      <c r="R2" s="66"/>
      <c r="S2" s="66"/>
      <c r="T2" s="66"/>
      <c r="U2" s="66"/>
      <c r="V2" s="66"/>
      <c r="Z2" s="66"/>
      <c r="AA2" s="66"/>
      <c r="AB2" s="66"/>
      <c r="AC2" s="66"/>
      <c r="AD2" s="66"/>
      <c r="AE2" s="66"/>
      <c r="AF2" s="66"/>
      <c r="AG2" s="66"/>
      <c r="AH2" s="66"/>
      <c r="AI2" s="66"/>
    </row>
    <row r="3" spans="1:35" x14ac:dyDescent="0.25">
      <c r="N3" s="66"/>
      <c r="P3" s="66"/>
      <c r="R3" s="66"/>
      <c r="S3" s="66"/>
      <c r="T3" s="66"/>
      <c r="U3" s="66"/>
      <c r="V3" s="66"/>
      <c r="Z3" s="66"/>
      <c r="AA3" s="66"/>
      <c r="AB3" s="66"/>
      <c r="AC3" s="66"/>
      <c r="AD3" s="66"/>
      <c r="AE3" s="66"/>
      <c r="AF3" s="66"/>
      <c r="AG3" s="66"/>
      <c r="AH3" s="66"/>
      <c r="AI3" s="66"/>
    </row>
    <row r="4" spans="1:35" x14ac:dyDescent="0.25">
      <c r="N4" s="66"/>
      <c r="O4" s="66"/>
      <c r="P4" s="66"/>
      <c r="Q4" s="66"/>
      <c r="R4" s="66"/>
      <c r="S4" s="66"/>
      <c r="T4" s="66"/>
      <c r="U4" s="66"/>
      <c r="V4" s="66"/>
      <c r="Z4" s="66"/>
      <c r="AA4" s="66"/>
      <c r="AB4" s="66"/>
      <c r="AC4" s="66"/>
      <c r="AD4" s="66"/>
      <c r="AE4" s="66"/>
      <c r="AF4" s="66"/>
      <c r="AG4" s="66"/>
      <c r="AH4" s="66"/>
      <c r="AI4" s="66"/>
    </row>
    <row r="5" spans="1:35" ht="14.5" x14ac:dyDescent="0.35">
      <c r="A5" s="102" t="s">
        <v>610</v>
      </c>
      <c r="B5" s="89"/>
      <c r="C5" s="89"/>
      <c r="D5" s="89"/>
      <c r="E5" s="89"/>
      <c r="L5" s="77"/>
      <c r="N5" s="66"/>
      <c r="O5" s="77"/>
      <c r="Q5" s="66"/>
      <c r="R5" s="66"/>
      <c r="S5" s="66"/>
      <c r="T5" s="66"/>
      <c r="U5" s="66"/>
      <c r="V5" s="66"/>
      <c r="Z5" s="66"/>
      <c r="AA5" s="66"/>
      <c r="AB5" s="66"/>
      <c r="AC5" s="66"/>
      <c r="AD5" s="66"/>
      <c r="AE5" s="66"/>
      <c r="AF5" s="66"/>
      <c r="AG5" s="66"/>
      <c r="AH5" s="66"/>
      <c r="AI5" s="66"/>
    </row>
    <row r="6" spans="1:35" ht="14.5" x14ac:dyDescent="0.35">
      <c r="A6" s="103" t="s">
        <v>4</v>
      </c>
      <c r="B6" s="103" t="s">
        <v>611</v>
      </c>
      <c r="C6" s="103" t="s">
        <v>611</v>
      </c>
      <c r="D6" s="103" t="s">
        <v>611</v>
      </c>
      <c r="E6" s="103" t="s">
        <v>612</v>
      </c>
      <c r="H6" s="17"/>
      <c r="I6" s="79"/>
      <c r="K6" s="6" t="s">
        <v>1649</v>
      </c>
      <c r="L6" t="s">
        <v>535</v>
      </c>
      <c r="M6" t="s">
        <v>536</v>
      </c>
      <c r="N6" s="15" t="s">
        <v>1644</v>
      </c>
      <c r="O6" s="26" t="str">
        <f>H6&amp;N6&amp;I6&amp;N6&amp;K6</f>
        <v>;;Bouwvergunningen</v>
      </c>
      <c r="P6" s="72"/>
      <c r="Q6" s="66"/>
      <c r="R6" s="66"/>
      <c r="S6" s="66"/>
      <c r="T6" s="66"/>
      <c r="U6" s="66"/>
      <c r="V6" s="66"/>
      <c r="W6" s="66"/>
      <c r="X6" s="66"/>
      <c r="Y6" s="66"/>
      <c r="Z6" s="66"/>
      <c r="AA6" s="66"/>
      <c r="AB6" s="66"/>
      <c r="AC6" s="66"/>
      <c r="AD6" s="66"/>
      <c r="AE6" s="66"/>
      <c r="AF6" s="66"/>
      <c r="AG6" s="66"/>
      <c r="AH6" s="66"/>
      <c r="AI6" s="66"/>
    </row>
    <row r="7" spans="1:35" ht="14.5" x14ac:dyDescent="0.35">
      <c r="A7" s="103" t="s">
        <v>4</v>
      </c>
      <c r="B7" s="103" t="s">
        <v>613</v>
      </c>
      <c r="C7" s="103" t="s">
        <v>614</v>
      </c>
      <c r="D7" s="103" t="s">
        <v>615</v>
      </c>
      <c r="E7" s="103" t="s">
        <v>612</v>
      </c>
      <c r="H7">
        <v>2014</v>
      </c>
      <c r="J7">
        <f>B33+B34+B35</f>
        <v>8008</v>
      </c>
      <c r="K7">
        <f t="shared" ref="K7:K20" si="0">J7/1000</f>
        <v>8.0079999999999991</v>
      </c>
      <c r="L7" s="77"/>
      <c r="M7" s="77"/>
      <c r="N7" s="15" t="s">
        <v>1644</v>
      </c>
      <c r="O7" s="26" t="str">
        <f t="shared" ref="O7:O27" si="1">H7&amp;N7&amp;I7&amp;N7&amp;K7</f>
        <v>2014;;8,008</v>
      </c>
      <c r="P7" s="66"/>
      <c r="Q7" s="66"/>
      <c r="R7" s="66"/>
      <c r="S7" s="66"/>
      <c r="T7" s="66"/>
      <c r="U7" s="66"/>
      <c r="V7" s="66"/>
      <c r="W7" s="66"/>
      <c r="X7" s="66"/>
      <c r="Y7" s="66"/>
      <c r="Z7" s="66"/>
      <c r="AA7" s="66"/>
      <c r="AB7" s="66"/>
      <c r="AC7" s="66"/>
      <c r="AD7" s="66"/>
      <c r="AE7" s="66"/>
      <c r="AF7" s="66"/>
      <c r="AG7" s="66"/>
      <c r="AH7" s="66"/>
      <c r="AI7" s="66"/>
    </row>
    <row r="8" spans="1:35" ht="14.5" x14ac:dyDescent="0.35">
      <c r="A8" s="103" t="s">
        <v>5</v>
      </c>
      <c r="B8" s="103" t="s">
        <v>95</v>
      </c>
      <c r="C8" s="103" t="s">
        <v>95</v>
      </c>
      <c r="D8" s="103" t="s">
        <v>95</v>
      </c>
      <c r="E8" s="103" t="s">
        <v>616</v>
      </c>
      <c r="F8" s="17"/>
      <c r="G8" s="17"/>
      <c r="J8">
        <f>B36+B37+B38</f>
        <v>8839</v>
      </c>
      <c r="K8">
        <f t="shared" si="0"/>
        <v>8.8390000000000004</v>
      </c>
      <c r="L8" s="77"/>
      <c r="M8" s="77">
        <f t="shared" ref="M8:M20" si="2">K8/K7-1</f>
        <v>0.10377122877122891</v>
      </c>
      <c r="N8" s="15" t="s">
        <v>1644</v>
      </c>
      <c r="O8" s="26" t="str">
        <f t="shared" si="1"/>
        <v>;;8,839</v>
      </c>
      <c r="P8" s="66"/>
      <c r="Q8" s="66"/>
      <c r="R8" s="66"/>
      <c r="S8" s="66"/>
      <c r="T8" s="66"/>
      <c r="U8" s="66"/>
      <c r="V8" s="66"/>
      <c r="W8" s="66"/>
      <c r="X8" s="66"/>
      <c r="Y8" s="66"/>
      <c r="Z8" s="66"/>
      <c r="AA8" s="66"/>
      <c r="AB8" s="66"/>
      <c r="AC8" s="66"/>
      <c r="AD8" s="66"/>
      <c r="AE8" s="66"/>
      <c r="AF8" s="66"/>
      <c r="AG8" s="66"/>
      <c r="AH8" s="66"/>
      <c r="AI8" s="66"/>
    </row>
    <row r="9" spans="1:35" ht="14.5" x14ac:dyDescent="0.35">
      <c r="A9" s="103" t="s">
        <v>163</v>
      </c>
      <c r="B9" s="104">
        <v>2620</v>
      </c>
      <c r="C9" s="104">
        <v>250</v>
      </c>
      <c r="D9" s="104">
        <v>67</v>
      </c>
      <c r="E9" s="104">
        <v>79.900000000000006</v>
      </c>
      <c r="F9" s="17"/>
      <c r="G9" s="17"/>
      <c r="J9">
        <f>B39+B40+B41</f>
        <v>12307</v>
      </c>
      <c r="K9">
        <f t="shared" si="0"/>
        <v>12.307</v>
      </c>
      <c r="L9" s="77"/>
      <c r="M9" s="77">
        <f t="shared" si="2"/>
        <v>0.39235207602669986</v>
      </c>
      <c r="N9" s="15" t="s">
        <v>1644</v>
      </c>
      <c r="O9" s="26" t="str">
        <f t="shared" si="1"/>
        <v>;;12,307</v>
      </c>
    </row>
    <row r="10" spans="1:35" ht="14.5" x14ac:dyDescent="0.35">
      <c r="A10" s="103" t="s">
        <v>489</v>
      </c>
      <c r="B10" s="104">
        <v>3409</v>
      </c>
      <c r="C10" s="104">
        <v>700</v>
      </c>
      <c r="D10" s="104">
        <v>8</v>
      </c>
      <c r="E10" s="104">
        <v>104</v>
      </c>
      <c r="F10" s="17"/>
      <c r="G10" s="17"/>
      <c r="J10">
        <f>B42+B43+B44</f>
        <v>12166</v>
      </c>
      <c r="K10">
        <f t="shared" si="0"/>
        <v>12.166</v>
      </c>
      <c r="L10" s="77"/>
      <c r="M10" s="77">
        <f t="shared" si="2"/>
        <v>-1.1456894450312838E-2</v>
      </c>
      <c r="N10" s="15" t="s">
        <v>1644</v>
      </c>
      <c r="O10" s="26" t="str">
        <f t="shared" si="1"/>
        <v>;;12,166</v>
      </c>
    </row>
    <row r="11" spans="1:35" ht="14.5" x14ac:dyDescent="0.35">
      <c r="A11" s="103" t="s">
        <v>490</v>
      </c>
      <c r="B11" s="104">
        <v>3061</v>
      </c>
      <c r="C11" s="104">
        <v>555</v>
      </c>
      <c r="D11" s="104">
        <v>26</v>
      </c>
      <c r="E11" s="104">
        <v>93.3</v>
      </c>
      <c r="F11" s="17"/>
      <c r="G11" s="17"/>
      <c r="H11" s="23">
        <v>2015</v>
      </c>
      <c r="J11">
        <f>B44+B45+B46</f>
        <v>15859</v>
      </c>
      <c r="K11">
        <f t="shared" si="0"/>
        <v>15.859</v>
      </c>
      <c r="L11" s="77">
        <f t="shared" ref="L11:L20" si="3">J11/J7-1</f>
        <v>0.98039460539460532</v>
      </c>
      <c r="M11" s="77">
        <f t="shared" si="2"/>
        <v>0.30355087950024662</v>
      </c>
      <c r="N11" s="15" t="s">
        <v>1644</v>
      </c>
      <c r="O11" s="26" t="str">
        <f t="shared" si="1"/>
        <v>2015;;15,859</v>
      </c>
      <c r="Q11" s="64"/>
      <c r="R11" s="64"/>
      <c r="S11" s="64"/>
      <c r="T11" s="64"/>
    </row>
    <row r="12" spans="1:35" ht="14.5" x14ac:dyDescent="0.35">
      <c r="A12" s="103" t="s">
        <v>164</v>
      </c>
      <c r="B12" s="104">
        <v>2609</v>
      </c>
      <c r="C12" s="104">
        <v>0</v>
      </c>
      <c r="D12" s="104">
        <v>61</v>
      </c>
      <c r="E12" s="104">
        <v>79.5</v>
      </c>
      <c r="F12" s="17"/>
      <c r="G12" s="17"/>
      <c r="H12" s="11"/>
      <c r="J12">
        <f>B47+B48+B49</f>
        <v>17820</v>
      </c>
      <c r="K12">
        <f t="shared" si="0"/>
        <v>17.82</v>
      </c>
      <c r="L12" s="77">
        <f t="shared" si="3"/>
        <v>1.0160651657427309</v>
      </c>
      <c r="M12" s="77">
        <f t="shared" si="2"/>
        <v>0.12365218487924845</v>
      </c>
      <c r="N12" s="15" t="s">
        <v>1644</v>
      </c>
      <c r="O12" s="26" t="str">
        <f t="shared" si="1"/>
        <v>;;17,82</v>
      </c>
      <c r="Q12" s="65"/>
      <c r="R12" s="65"/>
      <c r="S12" s="205" t="s">
        <v>1721</v>
      </c>
      <c r="T12" s="65"/>
    </row>
    <row r="13" spans="1:35" ht="14.5" x14ac:dyDescent="0.35">
      <c r="A13" s="103" t="s">
        <v>491</v>
      </c>
      <c r="B13" s="104">
        <v>4022</v>
      </c>
      <c r="C13" s="104">
        <v>271</v>
      </c>
      <c r="D13" s="104">
        <v>84</v>
      </c>
      <c r="E13" s="104">
        <v>122.6</v>
      </c>
      <c r="F13" s="17"/>
      <c r="G13" s="17"/>
      <c r="I13" s="6"/>
      <c r="J13">
        <f>B50+B51+B52</f>
        <v>10911</v>
      </c>
      <c r="K13">
        <f t="shared" si="0"/>
        <v>10.911</v>
      </c>
      <c r="L13" s="77">
        <f t="shared" si="3"/>
        <v>-0.113431380515154</v>
      </c>
      <c r="M13" s="77">
        <f t="shared" si="2"/>
        <v>-0.38771043771043778</v>
      </c>
      <c r="N13" s="15" t="s">
        <v>1644</v>
      </c>
      <c r="O13" s="26" t="str">
        <f t="shared" si="1"/>
        <v>;;10,911</v>
      </c>
      <c r="Q13" s="65"/>
      <c r="R13" s="65"/>
      <c r="S13" s="205" t="s">
        <v>1723</v>
      </c>
      <c r="T13" s="206" t="s">
        <v>1724</v>
      </c>
    </row>
    <row r="14" spans="1:35" ht="14.5" x14ac:dyDescent="0.35">
      <c r="A14" s="103" t="s">
        <v>492</v>
      </c>
      <c r="B14" s="104">
        <v>3949</v>
      </c>
      <c r="C14" s="104">
        <v>0</v>
      </c>
      <c r="D14" s="104">
        <v>30</v>
      </c>
      <c r="E14" s="104">
        <v>120.4</v>
      </c>
      <c r="F14" s="17"/>
      <c r="G14" s="17"/>
      <c r="J14">
        <f>B53+B54+B55</f>
        <v>11171</v>
      </c>
      <c r="K14">
        <f t="shared" si="0"/>
        <v>11.170999999999999</v>
      </c>
      <c r="L14" s="77">
        <f t="shared" si="3"/>
        <v>-8.178530330429068E-2</v>
      </c>
      <c r="M14" s="77">
        <f t="shared" si="2"/>
        <v>2.3829163229768024E-2</v>
      </c>
      <c r="N14" s="15" t="s">
        <v>1644</v>
      </c>
      <c r="O14" s="26" t="str">
        <f t="shared" si="1"/>
        <v>;;11,171</v>
      </c>
      <c r="Q14" s="65"/>
      <c r="R14" s="65"/>
      <c r="T14" s="206" t="s">
        <v>1725</v>
      </c>
    </row>
    <row r="15" spans="1:35" ht="14.5" x14ac:dyDescent="0.35">
      <c r="A15" s="103" t="s">
        <v>165</v>
      </c>
      <c r="B15" s="104">
        <v>5049</v>
      </c>
      <c r="C15" s="104">
        <v>0</v>
      </c>
      <c r="D15" s="104">
        <v>69</v>
      </c>
      <c r="E15" s="104">
        <v>154</v>
      </c>
      <c r="F15" s="17"/>
      <c r="G15" s="17"/>
      <c r="H15" s="21">
        <v>2016</v>
      </c>
      <c r="J15">
        <f>B57+B58+B59</f>
        <v>10999</v>
      </c>
      <c r="K15">
        <f t="shared" si="0"/>
        <v>10.999000000000001</v>
      </c>
      <c r="L15" s="77">
        <f t="shared" si="3"/>
        <v>-0.30645059587615864</v>
      </c>
      <c r="M15" s="77">
        <f t="shared" si="2"/>
        <v>-1.539701011547745E-2</v>
      </c>
      <c r="N15" s="15" t="s">
        <v>1644</v>
      </c>
      <c r="O15" s="26" t="str">
        <f t="shared" si="1"/>
        <v>2016;;10,999</v>
      </c>
      <c r="Q15" s="65"/>
      <c r="R15" s="65"/>
      <c r="S15" s="205" t="s">
        <v>1722</v>
      </c>
      <c r="T15" s="206" t="s">
        <v>1726</v>
      </c>
    </row>
    <row r="16" spans="1:35" ht="14.5" x14ac:dyDescent="0.35">
      <c r="A16" s="103" t="s">
        <v>493</v>
      </c>
      <c r="B16" s="104">
        <v>2397</v>
      </c>
      <c r="C16" s="104">
        <v>0</v>
      </c>
      <c r="D16" s="104">
        <v>47</v>
      </c>
      <c r="E16" s="104">
        <v>73.099999999999994</v>
      </c>
      <c r="F16" s="17"/>
      <c r="G16" s="17"/>
      <c r="H16" s="21"/>
      <c r="J16">
        <f>B60+B61+B62</f>
        <v>12605</v>
      </c>
      <c r="K16">
        <f t="shared" si="0"/>
        <v>12.605</v>
      </c>
      <c r="L16" s="77">
        <f t="shared" si="3"/>
        <v>-0.29264870931537601</v>
      </c>
      <c r="M16" s="77">
        <f t="shared" si="2"/>
        <v>0.14601327393399388</v>
      </c>
      <c r="N16" s="15" t="s">
        <v>1644</v>
      </c>
      <c r="O16" s="26" t="str">
        <f t="shared" si="1"/>
        <v>;;12,605</v>
      </c>
      <c r="Q16" s="65"/>
      <c r="R16" s="66"/>
      <c r="S16" s="66"/>
      <c r="T16" s="205" t="s">
        <v>1727</v>
      </c>
    </row>
    <row r="17" spans="1:20" ht="14.5" x14ac:dyDescent="0.35">
      <c r="A17" s="103" t="s">
        <v>494</v>
      </c>
      <c r="B17" s="104">
        <v>3223</v>
      </c>
      <c r="C17" s="104">
        <v>0</v>
      </c>
      <c r="D17" s="104">
        <v>34</v>
      </c>
      <c r="E17" s="104">
        <v>98.3</v>
      </c>
      <c r="F17" s="17"/>
      <c r="G17" s="17"/>
      <c r="H17" s="17"/>
      <c r="I17" s="6"/>
      <c r="J17">
        <f>B63+B64+B65</f>
        <v>13702</v>
      </c>
      <c r="K17">
        <f t="shared" si="0"/>
        <v>13.702</v>
      </c>
      <c r="L17" s="77">
        <f t="shared" si="3"/>
        <v>0.25579690220878004</v>
      </c>
      <c r="M17" s="77">
        <f t="shared" si="2"/>
        <v>8.7028956763189225E-2</v>
      </c>
      <c r="N17" s="15" t="s">
        <v>1644</v>
      </c>
      <c r="O17" s="26" t="str">
        <f t="shared" si="1"/>
        <v>;;13,702</v>
      </c>
      <c r="Q17" s="65"/>
      <c r="R17" s="66"/>
      <c r="S17" s="66"/>
      <c r="T17" s="66"/>
    </row>
    <row r="18" spans="1:20" ht="14.5" x14ac:dyDescent="0.35">
      <c r="A18" s="103" t="s">
        <v>166</v>
      </c>
      <c r="B18" s="104">
        <v>3625</v>
      </c>
      <c r="C18" s="104">
        <v>0</v>
      </c>
      <c r="D18" s="104">
        <v>17</v>
      </c>
      <c r="E18" s="104">
        <v>110.5</v>
      </c>
      <c r="F18" s="17"/>
      <c r="G18" s="17"/>
      <c r="H18" s="17"/>
      <c r="J18">
        <f>B66+B67+B68</f>
        <v>16261</v>
      </c>
      <c r="K18">
        <f t="shared" si="0"/>
        <v>16.260999999999999</v>
      </c>
      <c r="L18" s="77">
        <f t="shared" si="3"/>
        <v>0.45564407841733057</v>
      </c>
      <c r="M18" s="77">
        <f t="shared" si="2"/>
        <v>0.18676105678003196</v>
      </c>
      <c r="N18" s="15" t="s">
        <v>1644</v>
      </c>
      <c r="O18" s="26" t="str">
        <f t="shared" si="1"/>
        <v>;;16,261</v>
      </c>
      <c r="Q18" s="65"/>
      <c r="R18" s="66"/>
      <c r="S18" s="66"/>
      <c r="T18" s="66"/>
    </row>
    <row r="19" spans="1:20" ht="14.5" x14ac:dyDescent="0.35">
      <c r="A19" s="103" t="s">
        <v>495</v>
      </c>
      <c r="B19" s="104">
        <v>2934</v>
      </c>
      <c r="C19" s="104">
        <v>56</v>
      </c>
      <c r="D19" s="104">
        <v>39</v>
      </c>
      <c r="E19" s="104">
        <v>89.5</v>
      </c>
      <c r="F19" s="17"/>
      <c r="G19" s="17"/>
      <c r="H19" s="21">
        <v>2017</v>
      </c>
      <c r="J19">
        <f>B69+B70+B71</f>
        <v>16794</v>
      </c>
      <c r="K19">
        <f t="shared" si="0"/>
        <v>16.794</v>
      </c>
      <c r="L19" s="77">
        <f t="shared" si="3"/>
        <v>0.52686607873443037</v>
      </c>
      <c r="M19" s="77">
        <f t="shared" si="2"/>
        <v>3.277781194268492E-2</v>
      </c>
      <c r="N19" s="15" t="s">
        <v>1644</v>
      </c>
      <c r="O19" s="26" t="str">
        <f t="shared" si="1"/>
        <v>2017;;16,794</v>
      </c>
      <c r="Q19" s="65"/>
      <c r="R19" s="66"/>
      <c r="S19" s="66"/>
      <c r="T19" s="66"/>
    </row>
    <row r="20" spans="1:20" ht="14.5" x14ac:dyDescent="0.35">
      <c r="A20" s="103" t="s">
        <v>496</v>
      </c>
      <c r="B20" s="104">
        <v>2456</v>
      </c>
      <c r="C20" s="104">
        <v>630</v>
      </c>
      <c r="D20" s="104">
        <v>54</v>
      </c>
      <c r="E20" s="104">
        <v>74.900000000000006</v>
      </c>
      <c r="F20" s="17"/>
      <c r="G20" s="17"/>
      <c r="H20" s="21"/>
      <c r="J20">
        <f>B72+B73+B74</f>
        <v>16052</v>
      </c>
      <c r="K20">
        <f t="shared" si="0"/>
        <v>16.052</v>
      </c>
      <c r="L20" s="77">
        <f t="shared" si="3"/>
        <v>0.27346291154303848</v>
      </c>
      <c r="M20" s="77">
        <f t="shared" si="2"/>
        <v>-4.418244611170663E-2</v>
      </c>
      <c r="N20" s="15" t="s">
        <v>1644</v>
      </c>
      <c r="O20" s="26" t="str">
        <f t="shared" si="1"/>
        <v>;;16,052</v>
      </c>
      <c r="Q20" s="65"/>
      <c r="R20" s="66"/>
      <c r="S20" s="66"/>
      <c r="T20" s="66"/>
    </row>
    <row r="21" spans="1:20" ht="14.5" x14ac:dyDescent="0.35">
      <c r="A21" s="103" t="s">
        <v>167</v>
      </c>
      <c r="B21" s="104">
        <v>1903</v>
      </c>
      <c r="C21" s="104">
        <v>0</v>
      </c>
      <c r="D21" s="104">
        <v>113</v>
      </c>
      <c r="E21" s="104">
        <v>58</v>
      </c>
      <c r="F21" s="17"/>
      <c r="G21" s="17"/>
      <c r="H21" s="17"/>
      <c r="I21" s="6"/>
      <c r="J21">
        <f>B75+B76+B77</f>
        <v>19496</v>
      </c>
      <c r="K21">
        <f>J21/1000</f>
        <v>19.495999999999999</v>
      </c>
      <c r="L21" s="90">
        <f>J21/J17-1</f>
        <v>0.42285797693767324</v>
      </c>
      <c r="M21" s="77">
        <f>K21/K20-1</f>
        <v>0.21455270371293289</v>
      </c>
      <c r="N21" s="15" t="s">
        <v>1644</v>
      </c>
      <c r="O21" s="26" t="str">
        <f t="shared" si="1"/>
        <v>;;19,496</v>
      </c>
      <c r="Q21" s="65"/>
      <c r="R21" s="66"/>
      <c r="S21" s="66"/>
      <c r="T21" s="66"/>
    </row>
    <row r="22" spans="1:20" ht="14.5" x14ac:dyDescent="0.35">
      <c r="A22" s="103" t="s">
        <v>497</v>
      </c>
      <c r="B22" s="104">
        <v>2585</v>
      </c>
      <c r="C22" s="104">
        <v>698</v>
      </c>
      <c r="D22" s="104">
        <v>34</v>
      </c>
      <c r="E22" s="104">
        <v>78.8</v>
      </c>
      <c r="F22" s="17"/>
      <c r="G22" s="17"/>
      <c r="J22">
        <f>B78+B79+B80</f>
        <v>17399</v>
      </c>
      <c r="K22">
        <f>J22/1000</f>
        <v>17.399000000000001</v>
      </c>
      <c r="L22" s="90">
        <f>J22/J18-1</f>
        <v>6.9983395855113484E-2</v>
      </c>
      <c r="M22" s="77">
        <f>K22/K21-1</f>
        <v>-0.10756052523594573</v>
      </c>
      <c r="N22" s="15" t="s">
        <v>1644</v>
      </c>
      <c r="O22" s="26" t="str">
        <f t="shared" si="1"/>
        <v>;;17,399</v>
      </c>
      <c r="Q22" s="65"/>
      <c r="R22" s="66"/>
      <c r="S22" s="66"/>
      <c r="T22" s="66"/>
    </row>
    <row r="23" spans="1:20" ht="14.5" x14ac:dyDescent="0.35">
      <c r="A23" s="103" t="s">
        <v>498</v>
      </c>
      <c r="B23" s="104">
        <v>1790</v>
      </c>
      <c r="C23" s="104">
        <v>0</v>
      </c>
      <c r="D23" s="104">
        <v>6</v>
      </c>
      <c r="E23" s="104">
        <v>54.6</v>
      </c>
      <c r="F23" s="17"/>
      <c r="G23" s="17"/>
      <c r="H23" s="21">
        <v>2018</v>
      </c>
      <c r="J23">
        <f>B83+B82+B81</f>
        <v>16951</v>
      </c>
      <c r="K23">
        <f>J23/1000</f>
        <v>16.951000000000001</v>
      </c>
      <c r="L23" s="90">
        <f>J23/J19-1</f>
        <v>9.3485768726926377E-3</v>
      </c>
      <c r="M23" s="77">
        <f>K23/K22-1</f>
        <v>-2.5748606241738026E-2</v>
      </c>
      <c r="N23" s="15" t="s">
        <v>1644</v>
      </c>
      <c r="O23" s="26" t="str">
        <f t="shared" si="1"/>
        <v>2018;;16,951</v>
      </c>
      <c r="Q23" s="65"/>
      <c r="R23" s="66"/>
      <c r="S23" s="66"/>
      <c r="T23" s="66"/>
    </row>
    <row r="24" spans="1:20" ht="14.5" x14ac:dyDescent="0.35">
      <c r="A24" s="103" t="s">
        <v>168</v>
      </c>
      <c r="B24" s="104">
        <v>2918</v>
      </c>
      <c r="C24" s="104">
        <v>233</v>
      </c>
      <c r="D24" s="104">
        <v>41</v>
      </c>
      <c r="E24" s="104">
        <v>89</v>
      </c>
      <c r="F24" s="17"/>
      <c r="G24" s="17"/>
      <c r="J24">
        <f>B84+B86+B85</f>
        <v>14979</v>
      </c>
      <c r="K24">
        <f>J24/1000</f>
        <v>14.978999999999999</v>
      </c>
      <c r="L24" s="90">
        <f>J24/J20-1</f>
        <v>-6.6845252927984045E-2</v>
      </c>
      <c r="M24" s="77">
        <f>K24/K23-1</f>
        <v>-0.11633531945018005</v>
      </c>
      <c r="N24" s="15" t="s">
        <v>1644</v>
      </c>
      <c r="O24" s="26" t="str">
        <f t="shared" si="1"/>
        <v>;;14,979</v>
      </c>
      <c r="Q24" s="65"/>
      <c r="R24" s="66"/>
      <c r="S24" s="66"/>
      <c r="T24" s="66"/>
    </row>
    <row r="25" spans="1:20" ht="14.5" x14ac:dyDescent="0.35">
      <c r="A25" s="103" t="s">
        <v>499</v>
      </c>
      <c r="B25" s="104">
        <v>2457</v>
      </c>
      <c r="C25" s="104">
        <v>349</v>
      </c>
      <c r="D25" s="104">
        <v>20</v>
      </c>
      <c r="E25" s="104">
        <v>74.900000000000006</v>
      </c>
      <c r="F25" s="17"/>
      <c r="G25" s="17"/>
      <c r="I25" s="6"/>
      <c r="J25">
        <f>B87+B89+B88</f>
        <v>17232</v>
      </c>
      <c r="K25">
        <f>J25/1000</f>
        <v>17.231999999999999</v>
      </c>
      <c r="L25" s="90">
        <f>J25/J21-1</f>
        <v>-0.11612638489946658</v>
      </c>
      <c r="M25" s="77">
        <f>K25/K24-1</f>
        <v>0.15041057480472664</v>
      </c>
      <c r="N25" s="15" t="s">
        <v>1644</v>
      </c>
      <c r="O25" s="26" t="str">
        <f t="shared" si="1"/>
        <v>;;17,232</v>
      </c>
      <c r="P25" s="65"/>
      <c r="Q25" s="65"/>
      <c r="R25" s="66"/>
      <c r="S25" s="66"/>
      <c r="T25" s="66"/>
    </row>
    <row r="26" spans="1:20" ht="14.5" x14ac:dyDescent="0.35">
      <c r="A26" s="103" t="s">
        <v>500</v>
      </c>
      <c r="B26" s="104">
        <v>1607</v>
      </c>
      <c r="C26" s="104">
        <v>42</v>
      </c>
      <c r="D26" s="104">
        <v>11</v>
      </c>
      <c r="E26" s="104">
        <v>49</v>
      </c>
      <c r="F26" s="17"/>
      <c r="G26" s="17"/>
      <c r="J26">
        <f>B90+B92+B91</f>
        <v>20872</v>
      </c>
      <c r="K26">
        <f t="shared" ref="K26:K27" si="4">J26/1000</f>
        <v>20.872</v>
      </c>
      <c r="N26" s="15" t="s">
        <v>1644</v>
      </c>
      <c r="O26" s="26" t="str">
        <f t="shared" si="1"/>
        <v>;;20,872</v>
      </c>
      <c r="P26" s="65"/>
      <c r="Q26" s="65"/>
      <c r="R26" s="66"/>
      <c r="S26" s="66"/>
      <c r="T26" s="66"/>
    </row>
    <row r="27" spans="1:20" ht="14.5" x14ac:dyDescent="0.35">
      <c r="A27" s="103" t="s">
        <v>169</v>
      </c>
      <c r="B27" s="104">
        <v>2382</v>
      </c>
      <c r="C27" s="104">
        <v>0</v>
      </c>
      <c r="D27" s="104">
        <v>46</v>
      </c>
      <c r="E27" s="104">
        <v>72.599999999999994</v>
      </c>
      <c r="F27" s="17"/>
      <c r="G27" s="17"/>
      <c r="H27" s="189">
        <v>2019</v>
      </c>
      <c r="J27">
        <f>B93+B95+B94</f>
        <v>13127</v>
      </c>
      <c r="K27">
        <f t="shared" si="4"/>
        <v>13.127000000000001</v>
      </c>
      <c r="N27" s="15" t="s">
        <v>1644</v>
      </c>
      <c r="O27" s="26" t="str">
        <f t="shared" si="1"/>
        <v>2019;;13,127</v>
      </c>
      <c r="P27" s="65"/>
      <c r="Q27" s="65"/>
      <c r="R27" s="66"/>
      <c r="S27" s="66"/>
      <c r="T27" s="66"/>
    </row>
    <row r="28" spans="1:20" ht="14.5" x14ac:dyDescent="0.35">
      <c r="A28" s="103" t="s">
        <v>501</v>
      </c>
      <c r="B28" s="104">
        <v>1737</v>
      </c>
      <c r="C28" s="104">
        <v>0</v>
      </c>
      <c r="D28" s="104">
        <v>10</v>
      </c>
      <c r="E28" s="104">
        <v>53</v>
      </c>
      <c r="F28" s="17"/>
      <c r="G28" s="17"/>
      <c r="J28">
        <f>B96+B98+B97</f>
        <v>13595</v>
      </c>
      <c r="K28">
        <f t="shared" ref="K28:K30" si="5">J28/1000</f>
        <v>13.595000000000001</v>
      </c>
      <c r="N28" s="15" t="s">
        <v>1644</v>
      </c>
      <c r="O28" s="26" t="str">
        <f t="shared" ref="O28" si="6">H28&amp;N28&amp;I28&amp;N28&amp;K28</f>
        <v>;;13,595</v>
      </c>
    </row>
    <row r="29" spans="1:20" ht="14.5" x14ac:dyDescent="0.35">
      <c r="A29" s="103" t="s">
        <v>502</v>
      </c>
      <c r="B29" s="104">
        <v>1974</v>
      </c>
      <c r="C29" s="104">
        <v>0</v>
      </c>
      <c r="D29" s="104">
        <v>17</v>
      </c>
      <c r="E29" s="104">
        <v>60.2</v>
      </c>
      <c r="F29" s="17"/>
      <c r="G29" s="17"/>
      <c r="J29">
        <f>B99+B101+B100</f>
        <v>13338</v>
      </c>
      <c r="K29">
        <f t="shared" si="5"/>
        <v>13.337999999999999</v>
      </c>
      <c r="N29" s="15" t="s">
        <v>1644</v>
      </c>
      <c r="O29" s="26" t="str">
        <f t="shared" ref="O29" si="7">H29&amp;N29&amp;I29&amp;N29&amp;K29</f>
        <v>;;13,338</v>
      </c>
    </row>
    <row r="30" spans="1:20" ht="14.5" x14ac:dyDescent="0.35">
      <c r="A30" s="103" t="s">
        <v>170</v>
      </c>
      <c r="B30" s="104">
        <v>3033</v>
      </c>
      <c r="C30" s="104">
        <v>80</v>
      </c>
      <c r="D30" s="104">
        <v>12</v>
      </c>
      <c r="E30" s="104">
        <v>92.5</v>
      </c>
      <c r="F30" s="17"/>
      <c r="G30" s="17"/>
      <c r="J30">
        <f>B102+B104+B103</f>
        <v>17933</v>
      </c>
      <c r="K30">
        <f t="shared" si="5"/>
        <v>17.933</v>
      </c>
      <c r="N30" s="15" t="s">
        <v>1644</v>
      </c>
      <c r="O30" s="26" t="str">
        <f t="shared" ref="O30:O33" si="8">H30&amp;N30&amp;I30&amp;N30&amp;K30</f>
        <v>;;17,933</v>
      </c>
    </row>
    <row r="31" spans="1:20" ht="14.5" x14ac:dyDescent="0.35">
      <c r="A31" s="103" t="s">
        <v>503</v>
      </c>
      <c r="B31" s="104">
        <v>2573</v>
      </c>
      <c r="C31" s="104">
        <v>700</v>
      </c>
      <c r="D31" s="104">
        <v>34</v>
      </c>
      <c r="E31" s="104">
        <v>78.5</v>
      </c>
      <c r="F31" s="17"/>
      <c r="G31" s="17"/>
      <c r="H31" s="189">
        <v>2020</v>
      </c>
      <c r="J31">
        <f>B105+B106+B107</f>
        <v>14520</v>
      </c>
      <c r="K31">
        <f t="shared" ref="K31:K34" si="9">J31/1000</f>
        <v>14.52</v>
      </c>
      <c r="L31" s="90">
        <f>J31/J27-1</f>
        <v>0.10611716309895636</v>
      </c>
      <c r="N31" s="15" t="s">
        <v>1644</v>
      </c>
      <c r="O31" s="26" t="str">
        <f t="shared" si="8"/>
        <v>2020;;14,52</v>
      </c>
    </row>
    <row r="32" spans="1:20" ht="14.5" x14ac:dyDescent="0.35">
      <c r="A32" s="103" t="s">
        <v>504</v>
      </c>
      <c r="B32" s="104">
        <v>2274</v>
      </c>
      <c r="C32" s="104">
        <v>329</v>
      </c>
      <c r="D32" s="104">
        <v>5</v>
      </c>
      <c r="E32" s="104">
        <v>69.3</v>
      </c>
      <c r="F32" s="17"/>
      <c r="G32" s="17"/>
      <c r="J32">
        <f>B108+B109+B110</f>
        <v>14723</v>
      </c>
      <c r="K32">
        <f t="shared" si="9"/>
        <v>14.723000000000001</v>
      </c>
      <c r="L32" s="90">
        <f>J32/J28-1</f>
        <v>8.2971680764987177E-2</v>
      </c>
      <c r="N32" s="15" t="s">
        <v>1644</v>
      </c>
      <c r="O32" s="26" t="str">
        <f t="shared" si="8"/>
        <v>;;14,723</v>
      </c>
    </row>
    <row r="33" spans="1:15" ht="14.5" x14ac:dyDescent="0.35">
      <c r="A33" s="103" t="s">
        <v>171</v>
      </c>
      <c r="B33">
        <v>2599</v>
      </c>
      <c r="C33" s="104">
        <v>0</v>
      </c>
      <c r="D33" s="104">
        <v>82</v>
      </c>
      <c r="E33" s="104">
        <v>79.3</v>
      </c>
      <c r="J33">
        <f>B111+B112+B113</f>
        <v>0</v>
      </c>
      <c r="K33">
        <f t="shared" si="9"/>
        <v>0</v>
      </c>
      <c r="N33" s="15" t="s">
        <v>1644</v>
      </c>
      <c r="O33" s="26" t="str">
        <f t="shared" si="8"/>
        <v>;;0</v>
      </c>
    </row>
    <row r="34" spans="1:15" ht="14.5" x14ac:dyDescent="0.35">
      <c r="A34" s="103" t="s">
        <v>505</v>
      </c>
      <c r="B34">
        <v>2486</v>
      </c>
      <c r="C34" s="104">
        <v>0</v>
      </c>
      <c r="D34" s="104">
        <v>39</v>
      </c>
      <c r="E34" s="104">
        <v>75.8</v>
      </c>
      <c r="J34">
        <f>B114+B115+B116</f>
        <v>0</v>
      </c>
      <c r="K34">
        <f t="shared" si="9"/>
        <v>0</v>
      </c>
      <c r="N34" s="15" t="s">
        <v>1644</v>
      </c>
      <c r="O34" s="26" t="str">
        <f t="shared" ref="O34" si="10">H34&amp;N34&amp;I34&amp;N34&amp;K34</f>
        <v>;;0</v>
      </c>
    </row>
    <row r="35" spans="1:15" x14ac:dyDescent="0.25">
      <c r="A35" s="103" t="s">
        <v>506</v>
      </c>
      <c r="B35">
        <v>2923</v>
      </c>
      <c r="C35" s="104">
        <v>0</v>
      </c>
      <c r="D35" s="104">
        <v>54</v>
      </c>
      <c r="E35" s="104">
        <v>89.1</v>
      </c>
      <c r="J35">
        <f>J34/J30-1</f>
        <v>-1</v>
      </c>
    </row>
    <row r="36" spans="1:15" x14ac:dyDescent="0.25">
      <c r="A36" s="103" t="s">
        <v>172</v>
      </c>
      <c r="B36">
        <v>3097</v>
      </c>
      <c r="C36" s="104">
        <v>711</v>
      </c>
      <c r="D36" s="104">
        <v>24</v>
      </c>
      <c r="E36" s="104">
        <v>94.4</v>
      </c>
    </row>
    <row r="37" spans="1:15" x14ac:dyDescent="0.25">
      <c r="A37" s="103" t="s">
        <v>507</v>
      </c>
      <c r="B37">
        <v>3113</v>
      </c>
      <c r="C37" s="104">
        <v>0</v>
      </c>
      <c r="D37" s="104">
        <v>27</v>
      </c>
      <c r="E37" s="104">
        <v>94.9</v>
      </c>
      <c r="H37" t="s">
        <v>1661</v>
      </c>
    </row>
    <row r="38" spans="1:15" x14ac:dyDescent="0.25">
      <c r="A38" s="103" t="s">
        <v>508</v>
      </c>
      <c r="B38">
        <v>2629</v>
      </c>
      <c r="C38" s="104">
        <v>0</v>
      </c>
      <c r="D38" s="104">
        <v>68</v>
      </c>
      <c r="E38" s="104">
        <v>80.2</v>
      </c>
      <c r="J38" t="s">
        <v>1644</v>
      </c>
      <c r="K38" t="str">
        <f>H38&amp;J38&amp;I38</f>
        <v>;</v>
      </c>
    </row>
    <row r="39" spans="1:15" x14ac:dyDescent="0.25">
      <c r="A39" s="103" t="s">
        <v>173</v>
      </c>
      <c r="B39">
        <v>4273</v>
      </c>
      <c r="C39" s="104">
        <v>0</v>
      </c>
      <c r="D39" s="104">
        <v>20</v>
      </c>
      <c r="E39" s="104">
        <v>130.30000000000001</v>
      </c>
      <c r="H39">
        <v>2012</v>
      </c>
      <c r="I39">
        <v>39.4</v>
      </c>
      <c r="J39" t="s">
        <v>1644</v>
      </c>
      <c r="K39" t="str">
        <f t="shared" ref="K39:K44" si="11">H39&amp;J39&amp;I39</f>
        <v>2012;39,4</v>
      </c>
    </row>
    <row r="40" spans="1:15" x14ac:dyDescent="0.25">
      <c r="A40" s="103" t="s">
        <v>509</v>
      </c>
      <c r="B40">
        <v>2686</v>
      </c>
      <c r="C40" s="104">
        <v>0</v>
      </c>
      <c r="D40" s="104">
        <v>39</v>
      </c>
      <c r="E40" s="104">
        <v>81.900000000000006</v>
      </c>
      <c r="H40">
        <v>2013</v>
      </c>
      <c r="I40">
        <v>27.2</v>
      </c>
      <c r="J40" t="s">
        <v>1644</v>
      </c>
      <c r="K40" t="str">
        <f t="shared" si="11"/>
        <v>2013;27,2</v>
      </c>
    </row>
    <row r="41" spans="1:15" x14ac:dyDescent="0.25">
      <c r="A41" s="103" t="s">
        <v>510</v>
      </c>
      <c r="B41">
        <v>5348</v>
      </c>
      <c r="C41" s="104">
        <v>0</v>
      </c>
      <c r="D41" s="104">
        <v>30</v>
      </c>
      <c r="E41" s="104">
        <v>163.1</v>
      </c>
      <c r="H41">
        <v>2014</v>
      </c>
      <c r="I41">
        <v>41.3</v>
      </c>
      <c r="J41" t="s">
        <v>1644</v>
      </c>
      <c r="K41" t="str">
        <f t="shared" si="11"/>
        <v>2014;41,3</v>
      </c>
    </row>
    <row r="42" spans="1:15" x14ac:dyDescent="0.25">
      <c r="A42" s="103" t="s">
        <v>174</v>
      </c>
      <c r="B42">
        <v>4224</v>
      </c>
      <c r="C42" s="104">
        <v>0</v>
      </c>
      <c r="D42" s="104">
        <v>15</v>
      </c>
      <c r="E42" s="104">
        <v>128.80000000000001</v>
      </c>
      <c r="H42">
        <v>2015</v>
      </c>
      <c r="I42">
        <v>55.6</v>
      </c>
      <c r="J42" t="s">
        <v>1644</v>
      </c>
      <c r="K42" t="str">
        <f t="shared" si="11"/>
        <v>2015;55,6</v>
      </c>
    </row>
    <row r="43" spans="1:15" x14ac:dyDescent="0.25">
      <c r="A43" s="103" t="s">
        <v>511</v>
      </c>
      <c r="B43">
        <v>3731</v>
      </c>
      <c r="C43" s="104">
        <v>0</v>
      </c>
      <c r="D43" s="104">
        <v>161</v>
      </c>
      <c r="E43" s="104">
        <v>113.8</v>
      </c>
      <c r="H43">
        <v>2016</v>
      </c>
      <c r="I43">
        <v>53.6</v>
      </c>
      <c r="J43" t="s">
        <v>1644</v>
      </c>
      <c r="K43" t="str">
        <f t="shared" si="11"/>
        <v>2016;53,6</v>
      </c>
    </row>
    <row r="44" spans="1:15" x14ac:dyDescent="0.25">
      <c r="A44" s="103" t="s">
        <v>512</v>
      </c>
      <c r="B44">
        <v>4211</v>
      </c>
      <c r="C44" s="104">
        <v>0</v>
      </c>
      <c r="D44" s="104">
        <v>63</v>
      </c>
      <c r="E44" s="104">
        <v>128.4</v>
      </c>
      <c r="H44">
        <v>2017</v>
      </c>
      <c r="I44">
        <v>69.7</v>
      </c>
      <c r="J44" t="s">
        <v>1644</v>
      </c>
      <c r="K44" t="str">
        <f t="shared" si="11"/>
        <v>2017;69,7</v>
      </c>
    </row>
    <row r="45" spans="1:15" x14ac:dyDescent="0.25">
      <c r="A45" s="103" t="s">
        <v>175</v>
      </c>
      <c r="B45">
        <v>4108</v>
      </c>
      <c r="C45" s="104">
        <v>0</v>
      </c>
      <c r="D45" s="104">
        <v>116</v>
      </c>
      <c r="E45" s="104">
        <v>125.3</v>
      </c>
      <c r="H45">
        <v>2018</v>
      </c>
      <c r="I45">
        <v>69.900000000000006</v>
      </c>
      <c r="J45" t="s">
        <v>1644</v>
      </c>
      <c r="K45" t="str">
        <f>H45&amp;J45&amp;I45</f>
        <v>2018;69,9</v>
      </c>
    </row>
    <row r="46" spans="1:15" x14ac:dyDescent="0.25">
      <c r="A46" s="103" t="s">
        <v>513</v>
      </c>
      <c r="B46">
        <v>7540</v>
      </c>
      <c r="C46" s="104">
        <v>0</v>
      </c>
      <c r="D46" s="104">
        <v>156</v>
      </c>
      <c r="E46" s="104">
        <v>229.9</v>
      </c>
    </row>
    <row r="47" spans="1:15" x14ac:dyDescent="0.25">
      <c r="A47" s="103" t="s">
        <v>514</v>
      </c>
      <c r="B47">
        <v>6665</v>
      </c>
      <c r="C47" s="104">
        <v>0</v>
      </c>
      <c r="D47" s="104">
        <v>87</v>
      </c>
      <c r="E47" s="104">
        <v>203.2</v>
      </c>
    </row>
    <row r="48" spans="1:15" x14ac:dyDescent="0.25">
      <c r="A48" s="103" t="s">
        <v>176</v>
      </c>
      <c r="B48">
        <v>6785</v>
      </c>
      <c r="C48" s="104">
        <v>0</v>
      </c>
      <c r="D48" s="104">
        <v>112</v>
      </c>
      <c r="E48" s="104">
        <v>206.9</v>
      </c>
    </row>
    <row r="49" spans="1:14" x14ac:dyDescent="0.25">
      <c r="A49" s="103" t="s">
        <v>515</v>
      </c>
      <c r="B49">
        <v>4370</v>
      </c>
      <c r="C49" s="104">
        <v>612</v>
      </c>
      <c r="D49" s="104">
        <v>14</v>
      </c>
      <c r="E49" s="104">
        <v>133.19999999999999</v>
      </c>
    </row>
    <row r="50" spans="1:14" x14ac:dyDescent="0.25">
      <c r="A50" s="103" t="s">
        <v>516</v>
      </c>
      <c r="B50">
        <v>4142</v>
      </c>
      <c r="C50" s="104">
        <v>0</v>
      </c>
      <c r="D50" s="104">
        <v>29</v>
      </c>
      <c r="E50" s="104">
        <v>126.3</v>
      </c>
    </row>
    <row r="51" spans="1:14" x14ac:dyDescent="0.25">
      <c r="A51" s="103" t="s">
        <v>224</v>
      </c>
      <c r="B51">
        <v>3780</v>
      </c>
      <c r="C51" s="104">
        <v>0</v>
      </c>
      <c r="D51" s="104">
        <v>54</v>
      </c>
      <c r="E51" s="104">
        <v>115.3</v>
      </c>
    </row>
    <row r="52" spans="1:14" x14ac:dyDescent="0.25">
      <c r="A52" s="103" t="s">
        <v>517</v>
      </c>
      <c r="B52">
        <v>2989</v>
      </c>
      <c r="C52" s="104">
        <v>0</v>
      </c>
      <c r="D52" s="104">
        <v>16</v>
      </c>
      <c r="E52" s="104">
        <v>91.1</v>
      </c>
    </row>
    <row r="53" spans="1:14" x14ac:dyDescent="0.25">
      <c r="A53" s="103" t="s">
        <v>518</v>
      </c>
      <c r="B53">
        <v>3976</v>
      </c>
      <c r="C53" s="104">
        <v>381</v>
      </c>
      <c r="D53" s="104">
        <v>61</v>
      </c>
      <c r="E53" s="104">
        <v>121.2</v>
      </c>
    </row>
    <row r="54" spans="1:14" x14ac:dyDescent="0.25">
      <c r="A54" s="103" t="s">
        <v>289</v>
      </c>
      <c r="B54">
        <v>3604</v>
      </c>
      <c r="C54" s="104">
        <v>18</v>
      </c>
      <c r="D54" s="104">
        <v>94</v>
      </c>
      <c r="E54" s="104">
        <v>109.9</v>
      </c>
    </row>
    <row r="55" spans="1:14" x14ac:dyDescent="0.25">
      <c r="A55" s="103" t="s">
        <v>519</v>
      </c>
      <c r="B55">
        <v>3591</v>
      </c>
      <c r="C55" s="104">
        <v>44</v>
      </c>
      <c r="D55" s="104">
        <v>33</v>
      </c>
      <c r="E55" s="104">
        <v>109.5</v>
      </c>
    </row>
    <row r="56" spans="1:14" x14ac:dyDescent="0.25">
      <c r="A56" s="103" t="s">
        <v>520</v>
      </c>
      <c r="B56">
        <v>4049</v>
      </c>
      <c r="C56" s="104">
        <v>42</v>
      </c>
      <c r="D56" s="104">
        <v>72</v>
      </c>
      <c r="E56" s="104">
        <v>123.5</v>
      </c>
      <c r="H56" s="72"/>
      <c r="I56" s="72"/>
      <c r="K56" s="72"/>
      <c r="L56" s="72"/>
      <c r="M56" s="72"/>
      <c r="N56" s="72"/>
    </row>
    <row r="57" spans="1:14" x14ac:dyDescent="0.25">
      <c r="A57" s="103" t="s">
        <v>296</v>
      </c>
      <c r="B57">
        <v>3172</v>
      </c>
      <c r="C57" s="104">
        <v>0</v>
      </c>
      <c r="D57" s="104">
        <v>90</v>
      </c>
      <c r="E57" s="104">
        <v>96.7</v>
      </c>
      <c r="H57" s="72"/>
      <c r="I57" s="72"/>
      <c r="K57" s="72"/>
      <c r="L57" s="72"/>
      <c r="M57" s="72"/>
      <c r="N57" s="72"/>
    </row>
    <row r="58" spans="1:14" x14ac:dyDescent="0.25">
      <c r="A58" s="103" t="s">
        <v>521</v>
      </c>
      <c r="B58">
        <v>3541</v>
      </c>
      <c r="C58" s="104">
        <v>0</v>
      </c>
      <c r="D58" s="104">
        <v>44</v>
      </c>
      <c r="E58" s="104">
        <v>108</v>
      </c>
      <c r="H58" s="72"/>
      <c r="I58" s="72"/>
      <c r="K58" s="72"/>
      <c r="L58" s="72"/>
      <c r="M58" s="72"/>
      <c r="N58" s="72"/>
    </row>
    <row r="59" spans="1:14" x14ac:dyDescent="0.25">
      <c r="A59" s="103" t="s">
        <v>522</v>
      </c>
      <c r="B59">
        <v>4286</v>
      </c>
      <c r="C59" s="104">
        <v>461</v>
      </c>
      <c r="D59" s="104">
        <v>117</v>
      </c>
      <c r="E59" s="104">
        <v>130.69999999999999</v>
      </c>
      <c r="H59" s="72"/>
      <c r="I59" s="72"/>
      <c r="K59" s="72"/>
      <c r="L59" s="72"/>
      <c r="M59" s="72"/>
      <c r="N59" s="72"/>
    </row>
    <row r="60" spans="1:14" x14ac:dyDescent="0.25">
      <c r="A60" s="103" t="s">
        <v>304</v>
      </c>
      <c r="B60">
        <v>3510</v>
      </c>
      <c r="C60" s="104">
        <v>0</v>
      </c>
      <c r="D60" s="104">
        <v>112</v>
      </c>
      <c r="E60" s="104">
        <v>107</v>
      </c>
      <c r="H60" s="72"/>
      <c r="I60" s="72"/>
      <c r="K60" s="72"/>
      <c r="L60" s="72"/>
      <c r="M60" s="72"/>
      <c r="N60" s="72"/>
    </row>
    <row r="61" spans="1:14" x14ac:dyDescent="0.25">
      <c r="A61" s="103" t="s">
        <v>523</v>
      </c>
      <c r="B61">
        <v>4461</v>
      </c>
      <c r="C61" s="104">
        <v>8</v>
      </c>
      <c r="D61" s="104">
        <v>66</v>
      </c>
      <c r="E61" s="104">
        <v>136</v>
      </c>
    </row>
    <row r="62" spans="1:14" x14ac:dyDescent="0.25">
      <c r="A62" s="103" t="s">
        <v>617</v>
      </c>
      <c r="B62">
        <v>4634</v>
      </c>
      <c r="C62" s="104">
        <v>15</v>
      </c>
      <c r="D62" s="104">
        <v>20</v>
      </c>
      <c r="E62" s="104">
        <v>141.30000000000001</v>
      </c>
    </row>
    <row r="63" spans="1:14" x14ac:dyDescent="0.25">
      <c r="A63" s="103" t="s">
        <v>531</v>
      </c>
      <c r="B63">
        <v>4472</v>
      </c>
      <c r="C63" s="104">
        <v>58</v>
      </c>
      <c r="D63" s="104">
        <v>48</v>
      </c>
      <c r="E63" s="104">
        <v>136.4</v>
      </c>
    </row>
    <row r="64" spans="1:14" x14ac:dyDescent="0.25">
      <c r="A64" s="103" t="s">
        <v>618</v>
      </c>
      <c r="B64">
        <v>3665</v>
      </c>
      <c r="C64" s="104">
        <v>0</v>
      </c>
      <c r="D64" s="104">
        <v>54</v>
      </c>
      <c r="E64" s="104">
        <v>111.7</v>
      </c>
      <c r="F64" s="72"/>
      <c r="G64" s="72"/>
    </row>
    <row r="65" spans="1:7" x14ac:dyDescent="0.25">
      <c r="A65" s="103" t="s">
        <v>619</v>
      </c>
      <c r="B65">
        <v>5565</v>
      </c>
      <c r="C65" s="104">
        <v>0</v>
      </c>
      <c r="D65" s="104">
        <v>106</v>
      </c>
      <c r="E65" s="104">
        <v>169.7</v>
      </c>
      <c r="F65" s="72"/>
      <c r="G65" s="72"/>
    </row>
    <row r="66" spans="1:7" x14ac:dyDescent="0.25">
      <c r="A66" s="103" t="s">
        <v>620</v>
      </c>
      <c r="B66">
        <v>6034</v>
      </c>
      <c r="C66" s="104">
        <v>77</v>
      </c>
      <c r="D66" s="104">
        <v>51</v>
      </c>
      <c r="E66" s="104">
        <v>184</v>
      </c>
      <c r="F66" s="72"/>
      <c r="G66" s="72"/>
    </row>
    <row r="67" spans="1:7" x14ac:dyDescent="0.25">
      <c r="A67" s="103" t="s">
        <v>621</v>
      </c>
      <c r="B67">
        <v>4810</v>
      </c>
      <c r="C67" s="104">
        <v>0</v>
      </c>
      <c r="D67" s="104">
        <v>98</v>
      </c>
      <c r="E67" s="104">
        <v>146.69999999999999</v>
      </c>
      <c r="F67" s="72"/>
      <c r="G67" s="72"/>
    </row>
    <row r="68" spans="1:7" x14ac:dyDescent="0.25">
      <c r="A68" s="103" t="s">
        <v>622</v>
      </c>
      <c r="B68">
        <v>5417</v>
      </c>
      <c r="C68" s="104">
        <v>0</v>
      </c>
      <c r="D68" s="104">
        <v>20</v>
      </c>
      <c r="E68" s="104">
        <v>165.2</v>
      </c>
      <c r="F68" s="72"/>
      <c r="G68" s="72"/>
    </row>
    <row r="69" spans="1:7" x14ac:dyDescent="0.25">
      <c r="A69" t="s">
        <v>579</v>
      </c>
      <c r="B69">
        <v>4800</v>
      </c>
      <c r="C69" s="104">
        <v>0</v>
      </c>
      <c r="D69" s="104">
        <v>202</v>
      </c>
      <c r="E69">
        <v>146.4</v>
      </c>
    </row>
    <row r="70" spans="1:7" x14ac:dyDescent="0.25">
      <c r="A70" t="s">
        <v>990</v>
      </c>
      <c r="B70">
        <v>4532</v>
      </c>
      <c r="C70" s="104">
        <v>82</v>
      </c>
      <c r="D70" s="104">
        <v>44</v>
      </c>
      <c r="E70">
        <v>138.19999999999999</v>
      </c>
    </row>
    <row r="71" spans="1:7" x14ac:dyDescent="0.25">
      <c r="A71" t="s">
        <v>991</v>
      </c>
      <c r="B71">
        <v>7462</v>
      </c>
      <c r="C71" s="104">
        <v>262</v>
      </c>
      <c r="D71" s="104">
        <v>46</v>
      </c>
      <c r="E71">
        <v>227.5</v>
      </c>
    </row>
    <row r="72" spans="1:7" x14ac:dyDescent="0.25">
      <c r="A72" t="s">
        <v>594</v>
      </c>
      <c r="B72">
        <v>5986</v>
      </c>
      <c r="C72" s="104">
        <v>0</v>
      </c>
      <c r="D72" s="104">
        <v>105</v>
      </c>
      <c r="E72">
        <v>182.5</v>
      </c>
    </row>
    <row r="73" spans="1:7" x14ac:dyDescent="0.25">
      <c r="A73" t="s">
        <v>992</v>
      </c>
      <c r="B73">
        <v>5163</v>
      </c>
      <c r="C73" s="104">
        <v>0</v>
      </c>
      <c r="D73" s="104">
        <v>32</v>
      </c>
      <c r="E73">
        <v>157.4</v>
      </c>
    </row>
    <row r="74" spans="1:7" x14ac:dyDescent="0.25">
      <c r="A74" t="s">
        <v>993</v>
      </c>
      <c r="B74">
        <v>4903</v>
      </c>
      <c r="C74" s="104">
        <v>0</v>
      </c>
      <c r="D74" s="104">
        <v>43</v>
      </c>
      <c r="E74">
        <v>149.5</v>
      </c>
    </row>
    <row r="75" spans="1:7" x14ac:dyDescent="0.25">
      <c r="A75" t="s">
        <v>626</v>
      </c>
      <c r="B75">
        <v>6831</v>
      </c>
      <c r="E75">
        <v>208.3</v>
      </c>
    </row>
    <row r="76" spans="1:7" x14ac:dyDescent="0.25">
      <c r="A76" t="s">
        <v>960</v>
      </c>
      <c r="B76">
        <v>5561</v>
      </c>
      <c r="E76">
        <v>169.6</v>
      </c>
    </row>
    <row r="77" spans="1:7" x14ac:dyDescent="0.25">
      <c r="A77" t="s">
        <v>961</v>
      </c>
      <c r="B77">
        <v>7104</v>
      </c>
      <c r="E77">
        <v>216.6</v>
      </c>
    </row>
    <row r="78" spans="1:7" x14ac:dyDescent="0.25">
      <c r="A78" t="s">
        <v>982</v>
      </c>
      <c r="B78">
        <v>6580</v>
      </c>
      <c r="C78" s="40"/>
      <c r="D78" s="40"/>
      <c r="E78">
        <v>200.6</v>
      </c>
    </row>
    <row r="79" spans="1:7" x14ac:dyDescent="0.25">
      <c r="A79" t="s">
        <v>983</v>
      </c>
      <c r="B79">
        <v>5838</v>
      </c>
      <c r="E79">
        <v>178</v>
      </c>
    </row>
    <row r="80" spans="1:7" x14ac:dyDescent="0.25">
      <c r="A80" t="s">
        <v>984</v>
      </c>
      <c r="B80">
        <v>4981</v>
      </c>
      <c r="E80">
        <v>152.30000000000001</v>
      </c>
    </row>
    <row r="81" spans="1:5" ht="14.5" x14ac:dyDescent="0.35">
      <c r="A81" t="s">
        <v>994</v>
      </c>
      <c r="B81">
        <v>4523</v>
      </c>
      <c r="C81" s="204"/>
      <c r="D81" s="204"/>
      <c r="E81">
        <v>138.69999999999999</v>
      </c>
    </row>
    <row r="82" spans="1:5" ht="14.5" x14ac:dyDescent="0.35">
      <c r="A82" t="s">
        <v>995</v>
      </c>
      <c r="B82">
        <v>6063</v>
      </c>
      <c r="C82" s="204"/>
      <c r="D82" s="204"/>
      <c r="E82">
        <v>184.4</v>
      </c>
    </row>
    <row r="83" spans="1:5" ht="14.5" x14ac:dyDescent="0.35">
      <c r="A83" t="s">
        <v>996</v>
      </c>
      <c r="B83">
        <v>6365</v>
      </c>
      <c r="C83" s="204"/>
      <c r="D83" s="204"/>
      <c r="E83">
        <v>193.6</v>
      </c>
    </row>
    <row r="84" spans="1:5" ht="14.5" x14ac:dyDescent="0.35">
      <c r="A84" t="s">
        <v>997</v>
      </c>
      <c r="B84">
        <v>4172</v>
      </c>
      <c r="C84" s="204"/>
      <c r="D84" s="204"/>
      <c r="E84">
        <v>126.3</v>
      </c>
    </row>
    <row r="85" spans="1:5" ht="14.5" x14ac:dyDescent="0.35">
      <c r="A85" t="s">
        <v>1139</v>
      </c>
      <c r="B85">
        <v>4524</v>
      </c>
      <c r="C85" s="204"/>
      <c r="D85" s="204"/>
      <c r="E85">
        <v>135.6</v>
      </c>
    </row>
    <row r="86" spans="1:5" ht="14.5" x14ac:dyDescent="0.35">
      <c r="A86" t="s">
        <v>1140</v>
      </c>
      <c r="B86">
        <v>6283</v>
      </c>
      <c r="C86" s="204"/>
      <c r="D86" s="204"/>
      <c r="E86">
        <v>192.9</v>
      </c>
    </row>
    <row r="87" spans="1:5" ht="14.5" x14ac:dyDescent="0.35">
      <c r="A87" t="s">
        <v>1001</v>
      </c>
      <c r="B87">
        <v>5986</v>
      </c>
      <c r="C87" s="204"/>
      <c r="D87" s="204"/>
      <c r="E87">
        <v>171.7</v>
      </c>
    </row>
    <row r="88" spans="1:5" ht="14.5" x14ac:dyDescent="0.35">
      <c r="A88" t="s">
        <v>1141</v>
      </c>
      <c r="B88">
        <v>4779</v>
      </c>
      <c r="C88" s="204"/>
      <c r="D88" s="204"/>
    </row>
    <row r="89" spans="1:5" ht="14.5" x14ac:dyDescent="0.35">
      <c r="A89" t="s">
        <v>1142</v>
      </c>
      <c r="B89">
        <v>6467</v>
      </c>
      <c r="C89" s="204"/>
      <c r="D89" s="204"/>
      <c r="E89" s="72"/>
    </row>
    <row r="90" spans="1:5" ht="14.5" x14ac:dyDescent="0.35">
      <c r="A90" t="s">
        <v>1664</v>
      </c>
      <c r="B90">
        <v>9583</v>
      </c>
      <c r="C90" s="204"/>
      <c r="D90" s="204"/>
    </row>
    <row r="91" spans="1:5" ht="14.5" x14ac:dyDescent="0.35">
      <c r="A91" t="s">
        <v>1665</v>
      </c>
      <c r="B91">
        <v>5674</v>
      </c>
      <c r="C91" s="204"/>
      <c r="D91" s="204"/>
      <c r="E91" s="40"/>
    </row>
    <row r="92" spans="1:5" ht="14.5" x14ac:dyDescent="0.35">
      <c r="A92" t="s">
        <v>1666</v>
      </c>
      <c r="B92">
        <v>5615</v>
      </c>
      <c r="C92" s="204"/>
      <c r="D92" s="204"/>
      <c r="E92" s="40"/>
    </row>
    <row r="93" spans="1:5" ht="14.5" x14ac:dyDescent="0.35">
      <c r="A93" s="204" t="s">
        <v>1662</v>
      </c>
      <c r="B93" s="204">
        <v>4070</v>
      </c>
      <c r="C93" s="204"/>
      <c r="D93" s="204"/>
      <c r="E93" s="40"/>
    </row>
    <row r="94" spans="1:5" ht="14.5" x14ac:dyDescent="0.35">
      <c r="A94" s="204" t="s">
        <v>1712</v>
      </c>
      <c r="B94" s="204">
        <v>3941</v>
      </c>
      <c r="C94" s="204"/>
      <c r="D94" s="204"/>
    </row>
    <row r="95" spans="1:5" ht="14.5" x14ac:dyDescent="0.35">
      <c r="A95" s="204" t="s">
        <v>1713</v>
      </c>
      <c r="B95" s="204">
        <v>5116</v>
      </c>
      <c r="C95" s="204"/>
      <c r="D95" s="204"/>
    </row>
    <row r="96" spans="1:5" ht="14.5" x14ac:dyDescent="0.35">
      <c r="A96" s="204" t="s">
        <v>1673</v>
      </c>
      <c r="B96" s="204">
        <v>5464</v>
      </c>
      <c r="C96" s="204"/>
      <c r="D96" s="204"/>
    </row>
    <row r="97" spans="1:5" ht="14.5" x14ac:dyDescent="0.35">
      <c r="A97" t="s">
        <v>1759</v>
      </c>
      <c r="B97">
        <v>3861</v>
      </c>
      <c r="C97" s="204"/>
      <c r="D97" s="204"/>
    </row>
    <row r="98" spans="1:5" ht="14.5" x14ac:dyDescent="0.35">
      <c r="A98" t="s">
        <v>1760</v>
      </c>
      <c r="B98">
        <v>4270</v>
      </c>
      <c r="C98" s="204"/>
      <c r="D98" s="204"/>
    </row>
    <row r="99" spans="1:5" ht="14.5" x14ac:dyDescent="0.35">
      <c r="A99" t="s">
        <v>1690</v>
      </c>
      <c r="B99">
        <v>5202</v>
      </c>
      <c r="C99" s="204"/>
      <c r="D99" s="204"/>
    </row>
    <row r="100" spans="1:5" ht="14.5" x14ac:dyDescent="0.35">
      <c r="A100" t="s">
        <v>1691</v>
      </c>
      <c r="B100">
        <v>2959</v>
      </c>
      <c r="C100" s="204"/>
      <c r="D100" s="204"/>
    </row>
    <row r="101" spans="1:5" ht="14.5" x14ac:dyDescent="0.35">
      <c r="A101" t="s">
        <v>1692</v>
      </c>
      <c r="B101">
        <v>5177</v>
      </c>
      <c r="C101" s="204"/>
      <c r="D101" s="204"/>
    </row>
    <row r="102" spans="1:5" ht="14.5" x14ac:dyDescent="0.35">
      <c r="A102" t="s">
        <v>1714</v>
      </c>
      <c r="B102">
        <v>6746</v>
      </c>
      <c r="C102" s="204"/>
      <c r="D102" s="204"/>
    </row>
    <row r="103" spans="1:5" ht="14.5" x14ac:dyDescent="0.35">
      <c r="A103" t="s">
        <v>1715</v>
      </c>
      <c r="B103">
        <v>5364</v>
      </c>
      <c r="C103" s="204"/>
      <c r="D103" s="204"/>
    </row>
    <row r="104" spans="1:5" ht="14.5" x14ac:dyDescent="0.35">
      <c r="A104" t="s">
        <v>1716</v>
      </c>
      <c r="B104">
        <v>5823</v>
      </c>
      <c r="C104" s="204"/>
      <c r="D104" s="204"/>
    </row>
    <row r="105" spans="1:5" ht="14.5" x14ac:dyDescent="0.35">
      <c r="A105" t="s">
        <v>1717</v>
      </c>
      <c r="B105">
        <v>4030</v>
      </c>
      <c r="C105" s="204"/>
      <c r="D105" s="204"/>
      <c r="E105" s="40"/>
    </row>
    <row r="106" spans="1:5" ht="14.5" x14ac:dyDescent="0.35">
      <c r="A106" t="s">
        <v>1718</v>
      </c>
      <c r="B106">
        <v>4791</v>
      </c>
      <c r="C106" s="204"/>
      <c r="D106" s="204"/>
      <c r="E106" s="72"/>
    </row>
    <row r="107" spans="1:5" ht="14.5" x14ac:dyDescent="0.35">
      <c r="A107" t="s">
        <v>1719</v>
      </c>
      <c r="B107">
        <v>5699</v>
      </c>
      <c r="C107" s="204"/>
      <c r="D107" s="204"/>
    </row>
    <row r="108" spans="1:5" ht="14.5" x14ac:dyDescent="0.35">
      <c r="A108" t="s">
        <v>1720</v>
      </c>
      <c r="B108">
        <v>5420</v>
      </c>
      <c r="C108" s="204"/>
      <c r="D108" s="204"/>
    </row>
    <row r="109" spans="1:5" x14ac:dyDescent="0.25">
      <c r="A109" t="s">
        <v>1761</v>
      </c>
      <c r="B109">
        <v>4033</v>
      </c>
    </row>
    <row r="110" spans="1:5" x14ac:dyDescent="0.25">
      <c r="A110" t="s">
        <v>1762</v>
      </c>
      <c r="B110">
        <v>5270</v>
      </c>
    </row>
    <row r="112" spans="1:5" x14ac:dyDescent="0.25">
      <c r="A112" s="40"/>
      <c r="B112" s="40"/>
      <c r="C112" s="40"/>
      <c r="D112" s="40"/>
      <c r="E112" s="40"/>
    </row>
    <row r="119" spans="1:5" x14ac:dyDescent="0.25">
      <c r="A119" s="40"/>
      <c r="B119" s="40"/>
      <c r="C119" s="40"/>
      <c r="D119" s="40"/>
      <c r="E119" s="40"/>
    </row>
    <row r="121" spans="1:5" x14ac:dyDescent="0.25">
      <c r="C121" s="72"/>
      <c r="D121" s="72"/>
      <c r="E121" s="72"/>
    </row>
    <row r="124" spans="1:5" x14ac:dyDescent="0.25">
      <c r="A124" s="40"/>
      <c r="B124" s="40"/>
      <c r="C124" s="40"/>
      <c r="D124" s="40"/>
      <c r="E124" s="40"/>
    </row>
    <row r="126" spans="1:5" x14ac:dyDescent="0.25">
      <c r="A126" s="40"/>
      <c r="B126" s="40"/>
      <c r="C126" s="40"/>
      <c r="D126" s="40"/>
      <c r="E126" s="40"/>
    </row>
    <row r="139" spans="1:5" x14ac:dyDescent="0.25">
      <c r="A139" s="40"/>
      <c r="B139" s="40"/>
      <c r="C139" s="40"/>
      <c r="D139" s="40"/>
      <c r="E139" s="40"/>
    </row>
    <row r="140" spans="1:5" x14ac:dyDescent="0.25">
      <c r="A140" s="40"/>
      <c r="B140" s="40"/>
      <c r="C140" s="40"/>
      <c r="D140" s="40"/>
      <c r="E140" s="40"/>
    </row>
    <row r="146" spans="1:5" x14ac:dyDescent="0.25">
      <c r="A146" s="40"/>
      <c r="B146" s="40"/>
      <c r="C146" s="40"/>
      <c r="D146" s="40"/>
      <c r="E146" s="40"/>
    </row>
    <row r="148" spans="1:5" x14ac:dyDescent="0.25">
      <c r="A148" s="40"/>
      <c r="B148" s="40"/>
      <c r="C148" s="40"/>
      <c r="D148" s="40"/>
      <c r="E148" s="40"/>
    </row>
  </sheetData>
  <sortState ref="J31:K49">
    <sortCondition ref="J31"/>
  </sortState>
  <hyperlinks>
    <hyperlink ref="A2" r:id="rId1" location="/CBS/nl/dataset/83668NED/table?ts=1592854720694"/>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pane xSplit="2" ySplit="4" topLeftCell="C11" activePane="bottomRight" state="frozen"/>
      <selection pane="topRight" activeCell="C1" sqref="C1"/>
      <selection pane="bottomLeft" activeCell="A5" sqref="A5"/>
      <selection pane="bottomRight" activeCell="E4" sqref="E4"/>
    </sheetView>
  </sheetViews>
  <sheetFormatPr defaultColWidth="9.1796875" defaultRowHeight="14.5" x14ac:dyDescent="0.35"/>
  <cols>
    <col min="1" max="1" width="15.54296875" style="26" customWidth="1"/>
    <col min="2" max="4" width="9.1796875" style="26"/>
    <col min="5" max="5" width="9.1796875" style="26" customWidth="1"/>
    <col min="6" max="11" width="9.1796875" style="26"/>
    <col min="12" max="12" width="23.54296875" style="26" bestFit="1" customWidth="1"/>
    <col min="13" max="13" width="16.26953125" style="26" bestFit="1" customWidth="1"/>
    <col min="14" max="14" width="23.26953125" style="26" bestFit="1" customWidth="1"/>
    <col min="15" max="15" width="31" style="26" bestFit="1" customWidth="1"/>
    <col min="16" max="16" width="19.7265625" style="26" bestFit="1" customWidth="1"/>
    <col min="17" max="17" width="19.81640625" style="26" bestFit="1" customWidth="1"/>
    <col min="18" max="18" width="14.81640625" style="26" bestFit="1" customWidth="1"/>
    <col min="19" max="16384" width="9.1796875" style="26"/>
  </cols>
  <sheetData>
    <row r="1" spans="1:16" x14ac:dyDescent="0.35">
      <c r="A1" s="27" t="s">
        <v>595</v>
      </c>
    </row>
    <row r="2" spans="1:16" x14ac:dyDescent="0.35">
      <c r="A2" s="7" t="s">
        <v>97</v>
      </c>
      <c r="G2" s="27"/>
    </row>
    <row r="3" spans="1:16" x14ac:dyDescent="0.35">
      <c r="A3" s="7" t="s">
        <v>1733</v>
      </c>
    </row>
    <row r="4" spans="1:16" x14ac:dyDescent="0.35">
      <c r="A4" t="s">
        <v>5</v>
      </c>
      <c r="B4" t="s">
        <v>28</v>
      </c>
      <c r="C4" s="6" t="s">
        <v>1642</v>
      </c>
      <c r="D4" t="s">
        <v>115</v>
      </c>
      <c r="E4" t="s">
        <v>116</v>
      </c>
      <c r="F4" t="s">
        <v>1643</v>
      </c>
      <c r="G4" t="s">
        <v>117</v>
      </c>
      <c r="H4" t="s">
        <v>118</v>
      </c>
      <c r="I4" t="s">
        <v>119</v>
      </c>
      <c r="K4"/>
      <c r="L4"/>
      <c r="M4"/>
      <c r="N4"/>
      <c r="O4"/>
    </row>
    <row r="5" spans="1:16" x14ac:dyDescent="0.35">
      <c r="A5">
        <v>2014</v>
      </c>
      <c r="C5">
        <v>23.9</v>
      </c>
      <c r="D5">
        <v>27.8</v>
      </c>
      <c r="E5">
        <v>4.5999999999999996</v>
      </c>
      <c r="F5">
        <v>2.2000000000000002</v>
      </c>
      <c r="G5">
        <v>19.100000000000001</v>
      </c>
      <c r="H5">
        <v>18.8</v>
      </c>
      <c r="I5">
        <v>3.5</v>
      </c>
      <c r="J5" s="15" t="s">
        <v>1644</v>
      </c>
      <c r="K5" s="15"/>
      <c r="L5" s="15"/>
      <c r="M5" s="15"/>
      <c r="N5" s="15"/>
      <c r="O5" s="15"/>
      <c r="P5" s="15"/>
    </row>
    <row r="6" spans="1:16" x14ac:dyDescent="0.35">
      <c r="A6"/>
      <c r="B6"/>
      <c r="C6">
        <v>33.5</v>
      </c>
      <c r="D6">
        <v>33</v>
      </c>
      <c r="E6">
        <v>2.7</v>
      </c>
      <c r="F6">
        <v>0</v>
      </c>
      <c r="G6">
        <v>16.5</v>
      </c>
      <c r="H6">
        <v>10.8</v>
      </c>
      <c r="I6">
        <v>3.5</v>
      </c>
      <c r="J6" s="15" t="s">
        <v>1644</v>
      </c>
      <c r="K6" s="15"/>
      <c r="L6" s="15"/>
      <c r="M6" s="15"/>
      <c r="N6" s="15"/>
      <c r="O6" s="15"/>
      <c r="P6" s="15"/>
    </row>
    <row r="7" spans="1:16" x14ac:dyDescent="0.35">
      <c r="A7"/>
      <c r="B7"/>
      <c r="C7">
        <v>30.9</v>
      </c>
      <c r="D7">
        <v>33.299999999999997</v>
      </c>
      <c r="E7">
        <v>0.1</v>
      </c>
      <c r="F7">
        <v>0</v>
      </c>
      <c r="G7">
        <v>20.2</v>
      </c>
      <c r="H7">
        <v>12.5</v>
      </c>
      <c r="I7">
        <v>3</v>
      </c>
      <c r="J7" s="15" t="s">
        <v>1644</v>
      </c>
      <c r="K7" s="15"/>
      <c r="L7" s="15"/>
      <c r="M7" s="15"/>
      <c r="N7" s="15"/>
      <c r="O7" s="15"/>
      <c r="P7" s="15"/>
    </row>
    <row r="8" spans="1:16" x14ac:dyDescent="0.35">
      <c r="A8"/>
      <c r="B8"/>
      <c r="C8">
        <v>25.3</v>
      </c>
      <c r="D8">
        <v>28.6</v>
      </c>
      <c r="E8">
        <v>0.6</v>
      </c>
      <c r="F8">
        <v>2.4</v>
      </c>
      <c r="G8">
        <v>17.100000000000001</v>
      </c>
      <c r="H8">
        <v>17.8</v>
      </c>
      <c r="I8">
        <v>8.3000000000000007</v>
      </c>
      <c r="J8" s="15" t="s">
        <v>1644</v>
      </c>
      <c r="K8" s="15"/>
      <c r="L8" s="22"/>
      <c r="M8" s="22"/>
      <c r="N8" s="22"/>
      <c r="O8" s="22"/>
      <c r="P8" s="22"/>
    </row>
    <row r="9" spans="1:16" x14ac:dyDescent="0.35">
      <c r="A9">
        <v>2015</v>
      </c>
      <c r="B9"/>
      <c r="C9">
        <v>36.9</v>
      </c>
      <c r="D9">
        <v>17.5</v>
      </c>
      <c r="E9">
        <v>0.1</v>
      </c>
      <c r="F9">
        <v>0</v>
      </c>
      <c r="G9">
        <v>12.4</v>
      </c>
      <c r="H9">
        <v>32.4</v>
      </c>
      <c r="I9">
        <v>0.7</v>
      </c>
      <c r="J9" s="15" t="s">
        <v>1644</v>
      </c>
      <c r="K9" s="15"/>
      <c r="L9" s="22"/>
      <c r="M9" s="22"/>
      <c r="N9" s="22"/>
      <c r="O9" s="22"/>
      <c r="P9" s="22"/>
    </row>
    <row r="10" spans="1:16" x14ac:dyDescent="0.35">
      <c r="A10"/>
      <c r="B10"/>
      <c r="C10">
        <v>42</v>
      </c>
      <c r="D10">
        <v>16.899999999999999</v>
      </c>
      <c r="E10">
        <v>0.1</v>
      </c>
      <c r="F10">
        <v>2.4</v>
      </c>
      <c r="G10">
        <v>18.100000000000001</v>
      </c>
      <c r="H10">
        <v>17.5</v>
      </c>
      <c r="I10">
        <v>3.1</v>
      </c>
      <c r="J10" s="15" t="s">
        <v>1644</v>
      </c>
      <c r="K10" s="15"/>
      <c r="L10" s="22"/>
      <c r="M10" s="22"/>
      <c r="N10" s="22"/>
      <c r="O10" s="22"/>
      <c r="P10" s="22"/>
    </row>
    <row r="11" spans="1:16" x14ac:dyDescent="0.35">
      <c r="A11"/>
      <c r="B11"/>
      <c r="C11">
        <v>51.7</v>
      </c>
      <c r="D11">
        <v>17.7</v>
      </c>
      <c r="E11">
        <v>0.1</v>
      </c>
      <c r="F11">
        <v>2.5</v>
      </c>
      <c r="G11">
        <v>14</v>
      </c>
      <c r="H11">
        <v>13.3</v>
      </c>
      <c r="I11">
        <v>0.7</v>
      </c>
      <c r="J11" s="15" t="s">
        <v>1644</v>
      </c>
      <c r="K11" s="15"/>
      <c r="L11" s="22"/>
      <c r="M11" s="22"/>
      <c r="N11" s="22"/>
      <c r="O11" s="22"/>
      <c r="P11" s="22"/>
    </row>
    <row r="12" spans="1:16" x14ac:dyDescent="0.35">
      <c r="A12"/>
      <c r="B12"/>
      <c r="C12">
        <v>31.6</v>
      </c>
      <c r="D12">
        <v>17.3</v>
      </c>
      <c r="E12">
        <v>5.3</v>
      </c>
      <c r="F12">
        <v>1.4</v>
      </c>
      <c r="G12">
        <v>16.399999999999999</v>
      </c>
      <c r="H12">
        <v>21.9</v>
      </c>
      <c r="I12">
        <v>6</v>
      </c>
      <c r="J12" s="22" t="s">
        <v>1644</v>
      </c>
      <c r="K12" s="22"/>
      <c r="L12" s="22"/>
    </row>
    <row r="13" spans="1:16" x14ac:dyDescent="0.35">
      <c r="A13">
        <v>2016</v>
      </c>
      <c r="B13"/>
      <c r="C13">
        <v>33.9</v>
      </c>
      <c r="D13">
        <v>15.9</v>
      </c>
      <c r="E13">
        <v>1.8</v>
      </c>
      <c r="F13">
        <v>1.6</v>
      </c>
      <c r="G13">
        <v>13.2</v>
      </c>
      <c r="H13">
        <v>30.9</v>
      </c>
      <c r="I13">
        <v>2.7</v>
      </c>
      <c r="J13" s="22" t="s">
        <v>1644</v>
      </c>
      <c r="K13" s="22"/>
      <c r="L13" s="22"/>
    </row>
    <row r="14" spans="1:16" x14ac:dyDescent="0.35">
      <c r="A14"/>
      <c r="B14"/>
      <c r="C14">
        <v>51.8</v>
      </c>
      <c r="D14">
        <v>7.1</v>
      </c>
      <c r="E14">
        <v>3.6</v>
      </c>
      <c r="F14">
        <v>1.8</v>
      </c>
      <c r="G14">
        <v>13.1</v>
      </c>
      <c r="H14">
        <v>16.600000000000001</v>
      </c>
      <c r="I14">
        <v>6.1</v>
      </c>
      <c r="J14" s="178" t="s">
        <v>1644</v>
      </c>
      <c r="L14" s="22"/>
    </row>
    <row r="15" spans="1:16" x14ac:dyDescent="0.35">
      <c r="A15"/>
      <c r="B15"/>
      <c r="C15">
        <v>49.7</v>
      </c>
      <c r="D15">
        <v>6.4</v>
      </c>
      <c r="E15">
        <v>5.4</v>
      </c>
      <c r="F15">
        <v>1.7</v>
      </c>
      <c r="G15">
        <v>14.5</v>
      </c>
      <c r="H15">
        <v>19.7</v>
      </c>
      <c r="I15">
        <v>2.5</v>
      </c>
      <c r="J15" s="178" t="s">
        <v>1644</v>
      </c>
      <c r="L15" s="22"/>
    </row>
    <row r="16" spans="1:16" x14ac:dyDescent="0.35">
      <c r="A16"/>
      <c r="B16"/>
      <c r="C16">
        <v>35</v>
      </c>
      <c r="D16">
        <v>15.1</v>
      </c>
      <c r="E16">
        <v>5.4</v>
      </c>
      <c r="F16">
        <v>1.7</v>
      </c>
      <c r="G16">
        <v>23.2</v>
      </c>
      <c r="H16">
        <v>15.3</v>
      </c>
      <c r="I16">
        <v>4.2</v>
      </c>
      <c r="J16" s="15" t="s">
        <v>1644</v>
      </c>
      <c r="K16" s="15"/>
      <c r="L16" s="15"/>
    </row>
    <row r="17" spans="1:18" x14ac:dyDescent="0.35">
      <c r="A17">
        <v>2017</v>
      </c>
      <c r="B17"/>
      <c r="C17">
        <v>31.1</v>
      </c>
      <c r="D17">
        <v>17.2</v>
      </c>
      <c r="E17">
        <v>3.5</v>
      </c>
      <c r="F17">
        <v>3.2</v>
      </c>
      <c r="G17">
        <v>15.1</v>
      </c>
      <c r="H17">
        <v>29</v>
      </c>
      <c r="I17">
        <v>0.8</v>
      </c>
      <c r="J17" s="22" t="s">
        <v>1644</v>
      </c>
      <c r="K17" s="22"/>
      <c r="L17" s="22"/>
    </row>
    <row r="18" spans="1:18" x14ac:dyDescent="0.35">
      <c r="A18"/>
      <c r="B18"/>
      <c r="C18">
        <v>40.5</v>
      </c>
      <c r="D18">
        <v>11.2</v>
      </c>
      <c r="E18">
        <v>13.5</v>
      </c>
      <c r="F18">
        <v>2.8</v>
      </c>
      <c r="G18">
        <v>9</v>
      </c>
      <c r="H18">
        <v>19</v>
      </c>
      <c r="I18">
        <v>4</v>
      </c>
      <c r="J18" s="178" t="s">
        <v>1644</v>
      </c>
    </row>
    <row r="19" spans="1:18" x14ac:dyDescent="0.35">
      <c r="A19"/>
      <c r="B19"/>
      <c r="C19">
        <v>38.200000000000003</v>
      </c>
      <c r="D19">
        <v>7.6</v>
      </c>
      <c r="E19">
        <v>24.8</v>
      </c>
      <c r="F19">
        <v>1.6</v>
      </c>
      <c r="G19">
        <v>8.6999999999999993</v>
      </c>
      <c r="H19">
        <v>15.3</v>
      </c>
      <c r="I19">
        <v>3.8</v>
      </c>
      <c r="J19" s="3" t="s">
        <v>1644</v>
      </c>
      <c r="K19"/>
      <c r="L19"/>
      <c r="M19"/>
      <c r="N19"/>
      <c r="O19"/>
      <c r="P19"/>
      <c r="Q19"/>
      <c r="R19"/>
    </row>
    <row r="20" spans="1:18" x14ac:dyDescent="0.35">
      <c r="A20"/>
      <c r="B20"/>
      <c r="C20">
        <v>21</v>
      </c>
      <c r="D20">
        <v>8.6</v>
      </c>
      <c r="E20">
        <v>26.7</v>
      </c>
      <c r="F20">
        <v>3.1</v>
      </c>
      <c r="G20">
        <v>11.2</v>
      </c>
      <c r="H20">
        <v>27.5</v>
      </c>
      <c r="I20">
        <v>2</v>
      </c>
      <c r="J20" s="15" t="s">
        <v>1644</v>
      </c>
      <c r="K20" s="15"/>
      <c r="L20" s="15"/>
      <c r="M20" s="15"/>
      <c r="N20" s="15"/>
      <c r="O20" s="15"/>
      <c r="P20" s="15"/>
      <c r="Q20" s="15"/>
      <c r="R20" s="15"/>
    </row>
    <row r="21" spans="1:18" x14ac:dyDescent="0.35">
      <c r="A21">
        <v>2018</v>
      </c>
      <c r="B21"/>
      <c r="C21">
        <v>18</v>
      </c>
      <c r="D21">
        <v>10.7</v>
      </c>
      <c r="E21">
        <v>30.2</v>
      </c>
      <c r="F21">
        <v>2.9</v>
      </c>
      <c r="G21">
        <v>7.6</v>
      </c>
      <c r="H21">
        <v>28.7</v>
      </c>
      <c r="I21">
        <v>1.9</v>
      </c>
      <c r="J21" s="15" t="s">
        <v>1644</v>
      </c>
      <c r="K21" s="15"/>
      <c r="L21" s="15"/>
      <c r="M21" s="15"/>
      <c r="N21" s="15"/>
      <c r="O21" s="15"/>
      <c r="P21" s="15"/>
      <c r="Q21" s="15"/>
      <c r="R21" s="15"/>
    </row>
    <row r="22" spans="1:18" x14ac:dyDescent="0.35">
      <c r="A22"/>
      <c r="B22"/>
      <c r="C22">
        <v>18</v>
      </c>
      <c r="D22">
        <v>8</v>
      </c>
      <c r="E22">
        <v>30.4</v>
      </c>
      <c r="F22">
        <v>1.5</v>
      </c>
      <c r="G22">
        <v>6.2</v>
      </c>
      <c r="H22">
        <v>34</v>
      </c>
      <c r="I22">
        <v>1.9</v>
      </c>
      <c r="J22" s="15" t="s">
        <v>1644</v>
      </c>
      <c r="K22" s="15"/>
      <c r="L22" s="15"/>
      <c r="M22" s="15"/>
      <c r="N22" s="15"/>
      <c r="O22" s="15"/>
      <c r="P22" s="15"/>
      <c r="Q22" s="15"/>
      <c r="R22" s="15"/>
    </row>
    <row r="23" spans="1:18" x14ac:dyDescent="0.35">
      <c r="A23"/>
      <c r="B23"/>
      <c r="C23">
        <v>19.600000000000001</v>
      </c>
      <c r="D23">
        <v>6.6</v>
      </c>
      <c r="E23">
        <v>38.9</v>
      </c>
      <c r="F23">
        <v>4.5</v>
      </c>
      <c r="G23">
        <v>6.3</v>
      </c>
      <c r="H23">
        <v>16.7</v>
      </c>
      <c r="I23">
        <v>7.5</v>
      </c>
      <c r="J23" s="15" t="s">
        <v>1644</v>
      </c>
      <c r="K23" s="15"/>
      <c r="L23" s="22"/>
      <c r="M23" s="22"/>
      <c r="N23" s="22"/>
      <c r="O23" s="22"/>
      <c r="P23" s="22"/>
      <c r="Q23" s="22"/>
      <c r="R23" s="22"/>
    </row>
    <row r="24" spans="1:18" x14ac:dyDescent="0.35">
      <c r="A24"/>
      <c r="B24"/>
      <c r="C24">
        <v>25.3</v>
      </c>
      <c r="D24">
        <v>9.5</v>
      </c>
      <c r="E24">
        <v>36.6</v>
      </c>
      <c r="F24">
        <v>1.6</v>
      </c>
      <c r="G24">
        <v>11.1</v>
      </c>
      <c r="H24">
        <v>15.8</v>
      </c>
      <c r="I24">
        <v>0.1</v>
      </c>
      <c r="J24" s="15" t="s">
        <v>1644</v>
      </c>
      <c r="K24" s="15"/>
      <c r="L24" s="22"/>
      <c r="M24" s="22"/>
      <c r="N24" s="22"/>
      <c r="O24" s="22"/>
      <c r="P24" s="22"/>
      <c r="Q24" s="22"/>
      <c r="R24" s="22"/>
    </row>
    <row r="25" spans="1:18" x14ac:dyDescent="0.35">
      <c r="A25">
        <v>2019</v>
      </c>
      <c r="B25"/>
      <c r="C25">
        <v>28.5</v>
      </c>
      <c r="D25">
        <v>15.9</v>
      </c>
      <c r="E25">
        <v>33.700000000000003</v>
      </c>
      <c r="F25">
        <v>3.6</v>
      </c>
      <c r="G25">
        <v>2</v>
      </c>
      <c r="H25">
        <v>16.3</v>
      </c>
      <c r="I25">
        <v>0</v>
      </c>
      <c r="J25" s="15"/>
      <c r="K25" s="15"/>
      <c r="L25" s="22"/>
      <c r="M25" s="22"/>
      <c r="N25" s="22"/>
      <c r="O25" s="22"/>
      <c r="P25" s="22"/>
      <c r="Q25" s="22"/>
      <c r="R25" s="22"/>
    </row>
    <row r="26" spans="1:18" x14ac:dyDescent="0.35">
      <c r="A26"/>
      <c r="B26"/>
      <c r="C26">
        <v>18.399999999999999</v>
      </c>
      <c r="D26">
        <v>6.6</v>
      </c>
      <c r="E26">
        <v>46.2</v>
      </c>
      <c r="F26">
        <v>1.6</v>
      </c>
      <c r="G26">
        <v>4.9000000000000004</v>
      </c>
      <c r="H26">
        <v>17.899999999999999</v>
      </c>
      <c r="I26">
        <v>4.4000000000000004</v>
      </c>
      <c r="J26" s="15"/>
      <c r="K26" s="15"/>
      <c r="L26" s="22"/>
      <c r="M26" s="22"/>
      <c r="N26" s="22"/>
      <c r="O26" s="22"/>
      <c r="P26" s="22"/>
      <c r="Q26" s="22"/>
      <c r="R26" s="22"/>
    </row>
    <row r="27" spans="1:18" x14ac:dyDescent="0.35">
      <c r="A27"/>
      <c r="B27"/>
      <c r="C27">
        <v>18.7</v>
      </c>
      <c r="D27">
        <v>6.7</v>
      </c>
      <c r="E27">
        <v>43.7</v>
      </c>
      <c r="F27">
        <v>0</v>
      </c>
      <c r="G27">
        <v>5</v>
      </c>
      <c r="H27">
        <v>22.5</v>
      </c>
      <c r="I27">
        <v>3.4</v>
      </c>
      <c r="J27" s="15"/>
      <c r="K27" s="15"/>
      <c r="L27" s="22"/>
      <c r="M27" s="22"/>
      <c r="N27" s="22"/>
      <c r="O27" s="22"/>
      <c r="P27" s="22"/>
      <c r="Q27" s="22"/>
      <c r="R27" s="22"/>
    </row>
    <row r="28" spans="1:18" x14ac:dyDescent="0.35">
      <c r="A28"/>
      <c r="B28"/>
      <c r="C28">
        <v>19.600000000000001</v>
      </c>
      <c r="D28">
        <v>5.3</v>
      </c>
      <c r="E28" s="5">
        <v>37</v>
      </c>
      <c r="F28">
        <v>0</v>
      </c>
      <c r="G28">
        <v>6.9</v>
      </c>
      <c r="H28">
        <v>25.8</v>
      </c>
      <c r="I28">
        <v>5.3</v>
      </c>
      <c r="J28" s="15"/>
      <c r="K28" s="15"/>
      <c r="L28" s="22"/>
      <c r="M28" s="22"/>
      <c r="N28" s="22"/>
      <c r="O28" s="22"/>
      <c r="P28" s="22"/>
      <c r="Q28" s="22"/>
      <c r="R28" s="22"/>
    </row>
    <row r="29" spans="1:18" x14ac:dyDescent="0.35">
      <c r="A29">
        <v>2020</v>
      </c>
      <c r="B29"/>
      <c r="C29">
        <v>18.100000000000001</v>
      </c>
      <c r="D29">
        <v>8.5</v>
      </c>
      <c r="E29">
        <v>42.1</v>
      </c>
      <c r="F29">
        <v>0</v>
      </c>
      <c r="G29">
        <v>4.3</v>
      </c>
      <c r="H29">
        <v>23.9</v>
      </c>
      <c r="I29">
        <v>3</v>
      </c>
      <c r="J29" s="15"/>
      <c r="K29" s="15"/>
      <c r="L29" s="22"/>
      <c r="M29" s="22"/>
      <c r="N29" s="22"/>
      <c r="O29" s="22"/>
      <c r="P29" s="22"/>
      <c r="Q29" s="22"/>
      <c r="R29" s="22"/>
    </row>
    <row r="30" spans="1:18" x14ac:dyDescent="0.35">
      <c r="A30"/>
      <c r="B30"/>
      <c r="C30" s="214">
        <v>11.8</v>
      </c>
      <c r="D30" s="214">
        <v>8.3000000000000007</v>
      </c>
      <c r="E30" s="214">
        <v>24.2</v>
      </c>
      <c r="F30" s="215">
        <v>0</v>
      </c>
      <c r="G30" s="214">
        <v>2.8</v>
      </c>
      <c r="H30" s="214">
        <v>11.1</v>
      </c>
      <c r="I30" s="214">
        <v>41.8</v>
      </c>
      <c r="J30" s="15"/>
      <c r="K30" s="15"/>
      <c r="L30" s="22"/>
      <c r="M30" s="22"/>
      <c r="N30" s="22"/>
      <c r="O30" s="22"/>
      <c r="P30" s="22"/>
      <c r="Q30" s="22"/>
      <c r="R30" s="22"/>
    </row>
    <row r="31" spans="1:18" x14ac:dyDescent="0.35">
      <c r="A31"/>
      <c r="B31"/>
      <c r="C31" s="209">
        <v>28.8</v>
      </c>
      <c r="D31" s="209">
        <v>11.4</v>
      </c>
      <c r="E31">
        <v>24.1</v>
      </c>
      <c r="F31">
        <v>2.8</v>
      </c>
      <c r="G31" s="209">
        <v>7.2</v>
      </c>
      <c r="H31">
        <v>10.1</v>
      </c>
      <c r="I31">
        <v>15.6</v>
      </c>
      <c r="J31" s="15"/>
      <c r="K31" s="15"/>
      <c r="L31" s="22"/>
      <c r="M31" s="22"/>
      <c r="N31" s="22"/>
      <c r="O31" s="22"/>
      <c r="P31" s="22"/>
      <c r="Q31" s="22"/>
      <c r="R31" s="22"/>
    </row>
    <row r="32" spans="1:18" x14ac:dyDescent="0.35">
      <c r="A32"/>
      <c r="B32"/>
      <c r="C32" s="214"/>
      <c r="D32" s="214">
        <f>+D31-D30</f>
        <v>3.0999999999999996</v>
      </c>
      <c r="E32" s="214"/>
      <c r="F32" s="215"/>
      <c r="G32" s="214">
        <f>+G31-G30</f>
        <v>4.4000000000000004</v>
      </c>
      <c r="H32" s="214"/>
      <c r="I32" s="214"/>
      <c r="J32" s="15"/>
      <c r="K32" s="15"/>
      <c r="L32" s="22"/>
      <c r="M32" s="22"/>
      <c r="N32" s="22"/>
      <c r="O32" s="22"/>
      <c r="P32" s="22"/>
      <c r="Q32" s="22"/>
      <c r="R32" s="22"/>
    </row>
    <row r="33" spans="1:18" x14ac:dyDescent="0.35">
      <c r="A33"/>
      <c r="B33"/>
      <c r="C33"/>
      <c r="D33"/>
      <c r="E33"/>
      <c r="F33"/>
      <c r="G33"/>
      <c r="H33"/>
      <c r="I33"/>
      <c r="J33" s="15"/>
      <c r="K33" s="15"/>
      <c r="L33" s="22"/>
      <c r="M33" s="22"/>
      <c r="N33" s="22"/>
      <c r="O33" s="22"/>
      <c r="P33" s="22"/>
      <c r="Q33" s="22"/>
      <c r="R33" s="22"/>
    </row>
    <row r="34" spans="1:18" x14ac:dyDescent="0.35">
      <c r="J34" s="15"/>
      <c r="K34" s="15"/>
      <c r="L34" s="22"/>
      <c r="M34" s="22"/>
      <c r="N34" s="22"/>
      <c r="O34" s="22"/>
      <c r="P34" s="22"/>
      <c r="Q34" s="22"/>
      <c r="R34" s="22"/>
    </row>
    <row r="35" spans="1:18" x14ac:dyDescent="0.35">
      <c r="A35" t="s">
        <v>5</v>
      </c>
      <c r="B35" t="s">
        <v>28</v>
      </c>
      <c r="C35" s="26" t="str">
        <f>C4</f>
        <v>Geen belemmeringen</v>
      </c>
      <c r="D35" t="str">
        <f>E4</f>
        <v>Tekort aan arbeidskrachten</v>
      </c>
      <c r="E35" t="str">
        <f>H4</f>
        <v>Weersomstandigheden</v>
      </c>
      <c r="F35" t="str">
        <f>G4</f>
        <v>Financiële beperkingen</v>
      </c>
      <c r="G35" t="str">
        <f>D4</f>
        <v>Onvoldoende vraag</v>
      </c>
      <c r="H35" t="str">
        <f>I4</f>
        <v>Andere oorzaken</v>
      </c>
      <c r="I35" s="15" t="s">
        <v>1644</v>
      </c>
      <c r="J35" s="26" t="str">
        <f>A35&amp;I35&amp;B35&amp;I35&amp;C35&amp;I35&amp;D35&amp;I35&amp;E35&amp;I35&amp;F35&amp;I35&amp;G35&amp;I35&amp;H35</f>
        <v>Perioden;813 Hoveniersbedrijven;Geen belemmeringen;Tekort aan arbeidskrachten;Weersomstandigheden;Financiële beperkingen;Onvoldoende vraag;Andere oorzaken</v>
      </c>
      <c r="K35" s="15"/>
      <c r="L35" s="22"/>
      <c r="M35" s="22"/>
      <c r="N35" s="22"/>
      <c r="O35" s="22"/>
      <c r="P35" s="22"/>
      <c r="Q35" s="22"/>
      <c r="R35" s="22"/>
    </row>
    <row r="36" spans="1:18" x14ac:dyDescent="0.35">
      <c r="A36">
        <v>2017</v>
      </c>
      <c r="B36"/>
      <c r="C36" s="29">
        <f t="shared" ref="C36:C50" si="0">C17</f>
        <v>31.1</v>
      </c>
      <c r="D36" s="5">
        <f t="shared" ref="D36:D50" si="1">E17</f>
        <v>3.5</v>
      </c>
      <c r="E36" s="5">
        <f t="shared" ref="E36:E48" si="2">H17</f>
        <v>29</v>
      </c>
      <c r="F36" s="5">
        <f t="shared" ref="F36:F50" si="3">G17</f>
        <v>15.1</v>
      </c>
      <c r="G36" s="5">
        <f t="shared" ref="G36:G48" si="4">D17</f>
        <v>17.2</v>
      </c>
      <c r="H36" s="5">
        <f t="shared" ref="H36:H48" si="5">F17+I17</f>
        <v>4</v>
      </c>
      <c r="I36" s="15" t="s">
        <v>1644</v>
      </c>
      <c r="J36" s="26" t="str">
        <f t="shared" ref="J36:J47" si="6">A36&amp;I36&amp;B36&amp;I36&amp;C36&amp;I36&amp;D36&amp;I36&amp;E36&amp;I36&amp;F36&amp;I36&amp;G36&amp;I36&amp;H36</f>
        <v>2017;;31,1;3,5;29;15,1;17,2;4</v>
      </c>
    </row>
    <row r="37" spans="1:18" x14ac:dyDescent="0.35">
      <c r="A37"/>
      <c r="B37"/>
      <c r="C37" s="29">
        <f t="shared" si="0"/>
        <v>40.5</v>
      </c>
      <c r="D37" s="5">
        <f t="shared" si="1"/>
        <v>13.5</v>
      </c>
      <c r="E37" s="5">
        <f t="shared" si="2"/>
        <v>19</v>
      </c>
      <c r="F37" s="5">
        <f t="shared" si="3"/>
        <v>9</v>
      </c>
      <c r="G37" s="5">
        <f t="shared" si="4"/>
        <v>11.2</v>
      </c>
      <c r="H37" s="5">
        <f t="shared" si="5"/>
        <v>6.8</v>
      </c>
      <c r="I37" s="15" t="s">
        <v>1644</v>
      </c>
      <c r="J37" s="26" t="str">
        <f t="shared" si="6"/>
        <v>;;40,5;13,5;19;9;11,2;6,8</v>
      </c>
      <c r="K37" s="15"/>
      <c r="L37" s="22"/>
      <c r="M37" s="22"/>
      <c r="N37" s="22"/>
      <c r="O37" s="22"/>
      <c r="P37" s="22"/>
      <c r="Q37" s="22"/>
      <c r="R37" s="22"/>
    </row>
    <row r="38" spans="1:18" x14ac:dyDescent="0.35">
      <c r="A38"/>
      <c r="B38"/>
      <c r="C38" s="29">
        <f t="shared" si="0"/>
        <v>38.200000000000003</v>
      </c>
      <c r="D38" s="5">
        <f t="shared" si="1"/>
        <v>24.8</v>
      </c>
      <c r="E38" s="5">
        <f t="shared" si="2"/>
        <v>15.3</v>
      </c>
      <c r="F38" s="5">
        <f t="shared" si="3"/>
        <v>8.6999999999999993</v>
      </c>
      <c r="G38" s="5">
        <f t="shared" si="4"/>
        <v>7.6</v>
      </c>
      <c r="H38" s="5">
        <f t="shared" si="5"/>
        <v>5.4</v>
      </c>
      <c r="I38" s="15" t="s">
        <v>1644</v>
      </c>
      <c r="J38" s="26" t="str">
        <f t="shared" si="6"/>
        <v>;;38,2;24,8;15,3;8,7;7,6;5,4</v>
      </c>
      <c r="K38" s="15"/>
      <c r="L38" s="22"/>
      <c r="M38" s="22"/>
      <c r="N38" s="22"/>
      <c r="O38" s="22"/>
      <c r="P38" s="22"/>
      <c r="Q38" s="22"/>
      <c r="R38" s="22"/>
    </row>
    <row r="39" spans="1:18" x14ac:dyDescent="0.35">
      <c r="A39"/>
      <c r="B39"/>
      <c r="C39" s="29">
        <f t="shared" si="0"/>
        <v>21</v>
      </c>
      <c r="D39" s="5">
        <f t="shared" si="1"/>
        <v>26.7</v>
      </c>
      <c r="E39" s="5">
        <f t="shared" si="2"/>
        <v>27.5</v>
      </c>
      <c r="F39" s="5">
        <f t="shared" si="3"/>
        <v>11.2</v>
      </c>
      <c r="G39" s="5">
        <f t="shared" si="4"/>
        <v>8.6</v>
      </c>
      <c r="H39" s="5">
        <f t="shared" si="5"/>
        <v>5.0999999999999996</v>
      </c>
      <c r="I39" s="15" t="s">
        <v>1644</v>
      </c>
      <c r="J39" s="26" t="str">
        <f t="shared" si="6"/>
        <v>;;21;26,7;27,5;11,2;8,6;5,1</v>
      </c>
    </row>
    <row r="40" spans="1:18" x14ac:dyDescent="0.35">
      <c r="A40">
        <v>2018</v>
      </c>
      <c r="B40"/>
      <c r="C40" s="29">
        <f t="shared" si="0"/>
        <v>18</v>
      </c>
      <c r="D40" s="5">
        <f t="shared" si="1"/>
        <v>30.2</v>
      </c>
      <c r="E40" s="5">
        <f t="shared" si="2"/>
        <v>28.7</v>
      </c>
      <c r="F40" s="5">
        <f t="shared" si="3"/>
        <v>7.6</v>
      </c>
      <c r="G40" s="5">
        <f t="shared" si="4"/>
        <v>10.7</v>
      </c>
      <c r="H40" s="5">
        <f t="shared" si="5"/>
        <v>4.8</v>
      </c>
      <c r="I40" s="15" t="s">
        <v>1644</v>
      </c>
      <c r="J40" s="26" t="str">
        <f t="shared" si="6"/>
        <v>2018;;18;30,2;28,7;7,6;10,7;4,8</v>
      </c>
    </row>
    <row r="41" spans="1:18" x14ac:dyDescent="0.35">
      <c r="A41"/>
      <c r="B41"/>
      <c r="C41" s="29">
        <f t="shared" si="0"/>
        <v>18</v>
      </c>
      <c r="D41" s="5">
        <f t="shared" si="1"/>
        <v>30.4</v>
      </c>
      <c r="E41" s="5">
        <f t="shared" si="2"/>
        <v>34</v>
      </c>
      <c r="F41" s="5">
        <f t="shared" si="3"/>
        <v>6.2</v>
      </c>
      <c r="G41" s="5">
        <f t="shared" si="4"/>
        <v>8</v>
      </c>
      <c r="H41" s="5">
        <f t="shared" si="5"/>
        <v>3.4</v>
      </c>
      <c r="I41" s="15" t="s">
        <v>1644</v>
      </c>
      <c r="J41" s="26" t="str">
        <f t="shared" si="6"/>
        <v>;;18;30,4;34;6,2;8;3,4</v>
      </c>
    </row>
    <row r="42" spans="1:18" x14ac:dyDescent="0.35">
      <c r="A42"/>
      <c r="B42"/>
      <c r="C42" s="29">
        <f t="shared" si="0"/>
        <v>19.600000000000001</v>
      </c>
      <c r="D42" s="5">
        <f t="shared" si="1"/>
        <v>38.9</v>
      </c>
      <c r="E42" s="5">
        <f t="shared" si="2"/>
        <v>16.7</v>
      </c>
      <c r="F42" s="5">
        <f t="shared" si="3"/>
        <v>6.3</v>
      </c>
      <c r="G42" s="5">
        <f t="shared" si="4"/>
        <v>6.6</v>
      </c>
      <c r="H42" s="5">
        <f t="shared" si="5"/>
        <v>12</v>
      </c>
      <c r="I42" s="15" t="s">
        <v>1644</v>
      </c>
      <c r="J42" s="26" t="str">
        <f t="shared" si="6"/>
        <v>;;19,6;38,9;16,7;6,3;6,6;12</v>
      </c>
    </row>
    <row r="43" spans="1:18" x14ac:dyDescent="0.35">
      <c r="A43"/>
      <c r="B43"/>
      <c r="C43" s="29">
        <f t="shared" si="0"/>
        <v>25.3</v>
      </c>
      <c r="D43" s="5">
        <f t="shared" si="1"/>
        <v>36.6</v>
      </c>
      <c r="E43" s="5">
        <f t="shared" si="2"/>
        <v>15.8</v>
      </c>
      <c r="F43" s="5">
        <f t="shared" si="3"/>
        <v>11.1</v>
      </c>
      <c r="G43" s="5">
        <f t="shared" si="4"/>
        <v>9.5</v>
      </c>
      <c r="H43" s="5">
        <f t="shared" si="5"/>
        <v>1.7000000000000002</v>
      </c>
      <c r="I43" s="15" t="s">
        <v>1644</v>
      </c>
      <c r="J43" s="26" t="str">
        <f t="shared" si="6"/>
        <v>;;25,3;36,6;15,8;11,1;9,5;1,7</v>
      </c>
    </row>
    <row r="44" spans="1:18" x14ac:dyDescent="0.35">
      <c r="A44" s="26">
        <v>2019</v>
      </c>
      <c r="C44" s="29">
        <f t="shared" si="0"/>
        <v>28.5</v>
      </c>
      <c r="D44" s="5">
        <f t="shared" si="1"/>
        <v>33.700000000000003</v>
      </c>
      <c r="E44" s="5">
        <f t="shared" si="2"/>
        <v>16.3</v>
      </c>
      <c r="F44" s="5">
        <f t="shared" si="3"/>
        <v>2</v>
      </c>
      <c r="G44" s="5">
        <f t="shared" si="4"/>
        <v>15.9</v>
      </c>
      <c r="H44" s="5">
        <f t="shared" si="5"/>
        <v>3.6</v>
      </c>
      <c r="I44" s="15" t="s">
        <v>1644</v>
      </c>
      <c r="J44" s="26" t="str">
        <f t="shared" si="6"/>
        <v>2019;;28,5;33,7;16,3;2;15,9;3,6</v>
      </c>
    </row>
    <row r="45" spans="1:18" x14ac:dyDescent="0.35">
      <c r="C45" s="29">
        <f t="shared" si="0"/>
        <v>18.399999999999999</v>
      </c>
      <c r="D45" s="5">
        <f t="shared" si="1"/>
        <v>46.2</v>
      </c>
      <c r="E45" s="5">
        <f t="shared" si="2"/>
        <v>17.899999999999999</v>
      </c>
      <c r="F45" s="5">
        <f t="shared" si="3"/>
        <v>4.9000000000000004</v>
      </c>
      <c r="G45" s="5">
        <f t="shared" si="4"/>
        <v>6.6</v>
      </c>
      <c r="H45" s="5">
        <f t="shared" si="5"/>
        <v>6</v>
      </c>
      <c r="I45" s="15" t="s">
        <v>1644</v>
      </c>
      <c r="J45" s="26" t="str">
        <f t="shared" si="6"/>
        <v>;;18,4;46,2;17,9;4,9;6,6;6</v>
      </c>
    </row>
    <row r="46" spans="1:18" x14ac:dyDescent="0.35">
      <c r="C46" s="29">
        <f t="shared" si="0"/>
        <v>18.7</v>
      </c>
      <c r="D46" s="5">
        <f t="shared" si="1"/>
        <v>43.7</v>
      </c>
      <c r="E46" s="5">
        <f t="shared" si="2"/>
        <v>22.5</v>
      </c>
      <c r="F46" s="5">
        <f t="shared" si="3"/>
        <v>5</v>
      </c>
      <c r="G46" s="5">
        <f t="shared" si="4"/>
        <v>6.7</v>
      </c>
      <c r="H46" s="5">
        <f t="shared" si="5"/>
        <v>3.4</v>
      </c>
      <c r="I46" s="15" t="s">
        <v>1644</v>
      </c>
      <c r="J46" s="26" t="str">
        <f t="shared" si="6"/>
        <v>;;18,7;43,7;22,5;5;6,7;3,4</v>
      </c>
    </row>
    <row r="47" spans="1:18" x14ac:dyDescent="0.35">
      <c r="C47" s="29">
        <f t="shared" si="0"/>
        <v>19.600000000000001</v>
      </c>
      <c r="D47" s="5">
        <f t="shared" si="1"/>
        <v>37</v>
      </c>
      <c r="E47" s="5">
        <f t="shared" si="2"/>
        <v>25.8</v>
      </c>
      <c r="F47" s="5">
        <f t="shared" si="3"/>
        <v>6.9</v>
      </c>
      <c r="G47" s="5">
        <f t="shared" si="4"/>
        <v>5.3</v>
      </c>
      <c r="H47" s="5">
        <f t="shared" si="5"/>
        <v>5.3</v>
      </c>
      <c r="I47" s="15" t="s">
        <v>1644</v>
      </c>
      <c r="J47" s="26" t="str">
        <f t="shared" si="6"/>
        <v>;;19,6;37;25,8;6,9;5,3;5,3</v>
      </c>
    </row>
    <row r="48" spans="1:18" x14ac:dyDescent="0.35">
      <c r="A48" s="26">
        <v>2020</v>
      </c>
      <c r="C48" s="29">
        <f t="shared" si="0"/>
        <v>18.100000000000001</v>
      </c>
      <c r="D48" s="5">
        <f t="shared" si="1"/>
        <v>42.1</v>
      </c>
      <c r="E48" s="5">
        <f t="shared" si="2"/>
        <v>23.9</v>
      </c>
      <c r="F48" s="5">
        <f t="shared" si="3"/>
        <v>4.3</v>
      </c>
      <c r="G48" s="5">
        <f t="shared" si="4"/>
        <v>8.5</v>
      </c>
      <c r="H48" s="5">
        <f t="shared" si="5"/>
        <v>3</v>
      </c>
      <c r="I48" s="15" t="s">
        <v>1644</v>
      </c>
      <c r="J48" s="26" t="str">
        <f t="shared" ref="J48" si="7">A48&amp;I48&amp;B48&amp;I48&amp;C48&amp;I48&amp;D48&amp;I48&amp;E48&amp;I48&amp;F48&amp;I48&amp;G48&amp;I48&amp;H48</f>
        <v>2020;;18,1;42,1;23,9;4,3;8,5;3</v>
      </c>
    </row>
    <row r="49" spans="1:10" x14ac:dyDescent="0.35">
      <c r="C49" s="29">
        <f t="shared" si="0"/>
        <v>11.8</v>
      </c>
      <c r="D49" s="5">
        <f t="shared" si="1"/>
        <v>24.2</v>
      </c>
      <c r="E49" s="5">
        <f t="shared" ref="E49" si="8">H30</f>
        <v>11.1</v>
      </c>
      <c r="F49" s="5">
        <f t="shared" si="3"/>
        <v>2.8</v>
      </c>
      <c r="G49" s="5">
        <f t="shared" ref="G49" si="9">D30</f>
        <v>8.3000000000000007</v>
      </c>
      <c r="H49" s="5">
        <f t="shared" ref="H49" si="10">F30+I30</f>
        <v>41.8</v>
      </c>
      <c r="I49" s="15" t="s">
        <v>1644</v>
      </c>
      <c r="J49" s="26" t="str">
        <f t="shared" ref="J49" si="11">A49&amp;I49&amp;B49&amp;I49&amp;C49&amp;I49&amp;D49&amp;I49&amp;E49&amp;I49&amp;F49&amp;I49&amp;G49&amp;I49&amp;H49</f>
        <v>;;11,8;24,2;11,1;2,8;8,3;41,8</v>
      </c>
    </row>
    <row r="50" spans="1:10" x14ac:dyDescent="0.35">
      <c r="C50" s="29">
        <f t="shared" si="0"/>
        <v>28.8</v>
      </c>
      <c r="D50" s="5">
        <f t="shared" si="1"/>
        <v>24.1</v>
      </c>
      <c r="E50" s="5">
        <f t="shared" ref="E50" si="12">H31</f>
        <v>10.1</v>
      </c>
      <c r="F50" s="5">
        <f t="shared" si="3"/>
        <v>7.2</v>
      </c>
      <c r="G50" s="5">
        <f t="shared" ref="G50" si="13">D31</f>
        <v>11.4</v>
      </c>
      <c r="H50" s="5">
        <f t="shared" ref="H50" si="14">F31+I31</f>
        <v>18.399999999999999</v>
      </c>
      <c r="I50" s="15" t="s">
        <v>1644</v>
      </c>
      <c r="J50" s="26" t="str">
        <f t="shared" ref="J50" si="15">A50&amp;I50&amp;B50&amp;I50&amp;C50&amp;I50&amp;D50&amp;I50&amp;E50&amp;I50&amp;F50&amp;I50&amp;G50&amp;I50&amp;H50</f>
        <v>;;28,8;24,1;10,1;7,2;11,4;18,4</v>
      </c>
    </row>
    <row r="52" spans="1:10" x14ac:dyDescent="0.35">
      <c r="A52" s="219" t="s">
        <v>1736</v>
      </c>
      <c r="B52" s="178" t="s">
        <v>1645</v>
      </c>
      <c r="C52" s="178" t="s">
        <v>1644</v>
      </c>
      <c r="D52" s="26" t="str">
        <f>A52&amp;C52&amp;B52</f>
        <v>Belemmering;Percentage</v>
      </c>
    </row>
    <row r="53" spans="1:10" x14ac:dyDescent="0.35">
      <c r="A53" s="26" t="s">
        <v>1642</v>
      </c>
      <c r="B53" s="29">
        <f>+C50</f>
        <v>28.8</v>
      </c>
      <c r="C53" s="178" t="s">
        <v>1644</v>
      </c>
      <c r="D53" s="26" t="str">
        <f>A53&amp;C53&amp;B53</f>
        <v>Geen belemmeringen;28,8</v>
      </c>
    </row>
    <row r="54" spans="1:10" x14ac:dyDescent="0.35">
      <c r="A54" s="26" t="s">
        <v>116</v>
      </c>
      <c r="B54" s="5">
        <f>+D50</f>
        <v>24.1</v>
      </c>
      <c r="C54" s="178" t="s">
        <v>1644</v>
      </c>
      <c r="D54" s="26" t="str">
        <f t="shared" ref="D54:D58" si="16">A54&amp;C54&amp;B54</f>
        <v>Tekort aan arbeidskrachten;24,1</v>
      </c>
    </row>
    <row r="55" spans="1:10" x14ac:dyDescent="0.35">
      <c r="A55" s="26" t="s">
        <v>118</v>
      </c>
      <c r="B55" s="5">
        <f>+E50</f>
        <v>10.1</v>
      </c>
      <c r="C55" s="178" t="s">
        <v>1644</v>
      </c>
      <c r="D55" s="26" t="str">
        <f t="shared" si="16"/>
        <v>Weersomstandigheden;10,1</v>
      </c>
    </row>
    <row r="56" spans="1:10" x14ac:dyDescent="0.35">
      <c r="A56" s="26" t="s">
        <v>115</v>
      </c>
      <c r="B56" s="29">
        <f>+G50</f>
        <v>11.4</v>
      </c>
      <c r="C56" s="178" t="s">
        <v>1644</v>
      </c>
      <c r="D56" s="26" t="str">
        <f t="shared" si="16"/>
        <v>Onvoldoende vraag;11,4</v>
      </c>
    </row>
    <row r="57" spans="1:10" x14ac:dyDescent="0.35">
      <c r="A57" s="26" t="s">
        <v>117</v>
      </c>
      <c r="B57" s="29">
        <f>+F50</f>
        <v>7.2</v>
      </c>
      <c r="C57" s="178" t="s">
        <v>1644</v>
      </c>
      <c r="D57" s="26" t="str">
        <f>A57&amp;C57&amp;B57</f>
        <v>Financiële beperkingen;7,2</v>
      </c>
    </row>
    <row r="58" spans="1:10" x14ac:dyDescent="0.35">
      <c r="A58" s="26" t="s">
        <v>119</v>
      </c>
      <c r="B58" s="29">
        <f>+H50</f>
        <v>18.399999999999999</v>
      </c>
      <c r="C58" s="178" t="s">
        <v>1644</v>
      </c>
      <c r="D58" s="26" t="str">
        <f t="shared" si="16"/>
        <v>Andere oorzaken;18,4</v>
      </c>
    </row>
    <row r="59" spans="1:10" x14ac:dyDescent="0.35">
      <c r="B59" s="29">
        <f>SUM(B53:B58)</f>
        <v>100</v>
      </c>
    </row>
    <row r="70" spans="2:2" x14ac:dyDescent="0.35">
      <c r="B70" s="29"/>
    </row>
  </sheetData>
  <sortState ref="A59:B64">
    <sortCondition descending="1" ref="B64"/>
  </sortState>
  <hyperlinks>
    <hyperlink ref="A2" r:id="rId1" location="/CBS/nl/dataset/82435NED/table?dl=15605"/>
    <hyperlink ref="A3" r:id="rId2" location="/CBS/nl/dataset/82435NED/table?ts=1592858859350"/>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B35" workbookViewId="0">
      <selection activeCell="I20" sqref="I20:I47"/>
    </sheetView>
  </sheetViews>
  <sheetFormatPr defaultColWidth="9.1796875" defaultRowHeight="14.5" x14ac:dyDescent="0.35"/>
  <cols>
    <col min="1" max="1" width="13.81640625" style="26" customWidth="1"/>
    <col min="2" max="10" width="9.1796875" style="26"/>
    <col min="11" max="11" width="14" style="26" customWidth="1"/>
    <col min="12" max="12" width="23.54296875" style="26" bestFit="1" customWidth="1"/>
    <col min="13" max="16384" width="9.1796875" style="26"/>
  </cols>
  <sheetData>
    <row r="1" spans="1:15" x14ac:dyDescent="0.35">
      <c r="A1" s="7" t="s">
        <v>1646</v>
      </c>
      <c r="J1" s="7" t="s">
        <v>97</v>
      </c>
      <c r="K1"/>
      <c r="L1"/>
      <c r="M1"/>
      <c r="N1"/>
      <c r="O1"/>
    </row>
    <row r="2" spans="1:15" x14ac:dyDescent="0.35">
      <c r="A2" s="27" t="s">
        <v>114</v>
      </c>
      <c r="G2" s="27"/>
      <c r="J2" s="15" t="s">
        <v>9</v>
      </c>
      <c r="K2" s="15" t="s">
        <v>4</v>
      </c>
      <c r="L2" s="15" t="s">
        <v>98</v>
      </c>
      <c r="M2" s="15" t="s">
        <v>98</v>
      </c>
      <c r="N2" s="15" t="s">
        <v>14</v>
      </c>
      <c r="O2" s="15" t="s">
        <v>15</v>
      </c>
    </row>
    <row r="3" spans="1:15" x14ac:dyDescent="0.35">
      <c r="J3" s="15" t="s">
        <v>9</v>
      </c>
      <c r="K3" s="15" t="s">
        <v>4</v>
      </c>
      <c r="L3" s="15" t="s">
        <v>99</v>
      </c>
      <c r="M3" s="15" t="s">
        <v>100</v>
      </c>
      <c r="N3" s="15" t="s">
        <v>101</v>
      </c>
      <c r="O3" s="15" t="s">
        <v>102</v>
      </c>
    </row>
    <row r="4" spans="1:15" x14ac:dyDescent="0.35">
      <c r="J4" s="15" t="s">
        <v>9</v>
      </c>
      <c r="K4" s="15" t="s">
        <v>4</v>
      </c>
      <c r="L4" s="15" t="s">
        <v>110</v>
      </c>
      <c r="M4" s="15" t="s">
        <v>111</v>
      </c>
      <c r="N4" s="15" t="s">
        <v>112</v>
      </c>
      <c r="O4" s="15" t="s">
        <v>113</v>
      </c>
    </row>
    <row r="5" spans="1:15" x14ac:dyDescent="0.35">
      <c r="J5" s="15" t="s">
        <v>103</v>
      </c>
      <c r="K5" s="15" t="s">
        <v>5</v>
      </c>
      <c r="L5" s="15" t="s">
        <v>6</v>
      </c>
      <c r="M5" s="15" t="s">
        <v>6</v>
      </c>
      <c r="N5" s="15" t="s">
        <v>6</v>
      </c>
      <c r="O5" s="15" t="s">
        <v>6</v>
      </c>
    </row>
    <row r="6" spans="1:15" x14ac:dyDescent="0.35">
      <c r="J6" s="15" t="s">
        <v>28</v>
      </c>
      <c r="K6" s="15" t="s">
        <v>104</v>
      </c>
      <c r="L6" s="22">
        <v>-25</v>
      </c>
      <c r="M6" s="22">
        <v>19.5</v>
      </c>
      <c r="N6" s="22">
        <v>-19.100000000000001</v>
      </c>
      <c r="O6" s="22">
        <v>-4.5999999999999996</v>
      </c>
    </row>
    <row r="7" spans="1:15" x14ac:dyDescent="0.35">
      <c r="J7" s="15" t="s">
        <v>28</v>
      </c>
      <c r="K7" s="15" t="s">
        <v>105</v>
      </c>
      <c r="L7" s="22">
        <v>48.3</v>
      </c>
      <c r="M7" s="22">
        <v>5.0999999999999996</v>
      </c>
      <c r="N7" s="22">
        <v>28.9</v>
      </c>
      <c r="O7" s="22">
        <v>31.4</v>
      </c>
    </row>
    <row r="8" spans="1:15" x14ac:dyDescent="0.35">
      <c r="J8" s="15" t="s">
        <v>28</v>
      </c>
      <c r="K8" s="15" t="s">
        <v>106</v>
      </c>
      <c r="L8" s="22">
        <v>-12.2</v>
      </c>
      <c r="M8" s="22">
        <v>0</v>
      </c>
      <c r="N8" s="22">
        <v>-13.7</v>
      </c>
      <c r="O8" s="22">
        <v>-4.5</v>
      </c>
    </row>
    <row r="9" spans="1:15" x14ac:dyDescent="0.35">
      <c r="J9" s="15" t="s">
        <v>28</v>
      </c>
      <c r="K9" s="15" t="s">
        <v>107</v>
      </c>
      <c r="L9" s="22">
        <v>4.0999999999999996</v>
      </c>
      <c r="M9" s="22">
        <v>-3.1</v>
      </c>
      <c r="N9" s="22">
        <v>-26</v>
      </c>
      <c r="O9" s="22">
        <v>-13.9</v>
      </c>
    </row>
    <row r="10" spans="1:15" x14ac:dyDescent="0.35">
      <c r="J10" s="15" t="s">
        <v>28</v>
      </c>
      <c r="K10" s="15" t="s">
        <v>108</v>
      </c>
      <c r="L10" s="22">
        <v>-40.9</v>
      </c>
      <c r="M10" s="22">
        <v>13.2</v>
      </c>
      <c r="N10" s="22">
        <v>-22.7</v>
      </c>
      <c r="O10" s="22">
        <v>-16.8</v>
      </c>
    </row>
    <row r="11" spans="1:15" x14ac:dyDescent="0.35">
      <c r="J11" s="15" t="s">
        <v>28</v>
      </c>
      <c r="K11" s="15" t="s">
        <v>109</v>
      </c>
      <c r="L11" s="22">
        <v>53.2</v>
      </c>
      <c r="M11" s="22">
        <v>3</v>
      </c>
      <c r="N11" s="22">
        <v>35.799999999999997</v>
      </c>
      <c r="O11" s="22">
        <v>18.600000000000001</v>
      </c>
    </row>
    <row r="12" spans="1:15" x14ac:dyDescent="0.35">
      <c r="J12" s="56" t="s">
        <v>28</v>
      </c>
      <c r="K12" s="56" t="s">
        <v>223</v>
      </c>
      <c r="L12" s="57">
        <v>6.3</v>
      </c>
      <c r="M12" s="57">
        <v>4.0999999999999996</v>
      </c>
      <c r="N12" s="57">
        <v>-18.100000000000001</v>
      </c>
      <c r="O12" s="57">
        <v>2.8</v>
      </c>
    </row>
    <row r="13" spans="1:15" x14ac:dyDescent="0.35">
      <c r="A13" s="36" t="s">
        <v>196</v>
      </c>
      <c r="J13" s="56" t="s">
        <v>28</v>
      </c>
      <c r="K13" s="56" t="s">
        <v>288</v>
      </c>
      <c r="L13" s="57">
        <v>2.5</v>
      </c>
      <c r="M13" s="57">
        <v>3.1</v>
      </c>
      <c r="N13" s="57">
        <v>-19.5</v>
      </c>
      <c r="O13" s="57">
        <v>0</v>
      </c>
    </row>
    <row r="14" spans="1:15" x14ac:dyDescent="0.35">
      <c r="A14" s="36" t="s">
        <v>197</v>
      </c>
      <c r="J14" s="56" t="s">
        <v>28</v>
      </c>
      <c r="K14" s="15" t="s">
        <v>295</v>
      </c>
      <c r="L14" s="22">
        <v>-12.5</v>
      </c>
      <c r="M14" s="22">
        <v>17.399999999999999</v>
      </c>
      <c r="N14" s="22">
        <v>-0.2</v>
      </c>
      <c r="O14" s="22">
        <v>4.8</v>
      </c>
    </row>
    <row r="15" spans="1:15" x14ac:dyDescent="0.35">
      <c r="A15" s="36" t="s">
        <v>198</v>
      </c>
      <c r="J15" s="56"/>
      <c r="K15" s="15" t="s">
        <v>303</v>
      </c>
      <c r="L15" s="56">
        <v>49.3</v>
      </c>
      <c r="M15" s="56">
        <v>1.2</v>
      </c>
      <c r="N15" s="56">
        <v>15.3</v>
      </c>
      <c r="O15" s="56">
        <v>17.7</v>
      </c>
    </row>
    <row r="16" spans="1:15" x14ac:dyDescent="0.35">
      <c r="J16" s="56"/>
      <c r="K16" s="15" t="s">
        <v>530</v>
      </c>
      <c r="L16" s="88">
        <v>1</v>
      </c>
      <c r="M16" s="88">
        <v>4</v>
      </c>
      <c r="N16" s="88">
        <v>0</v>
      </c>
      <c r="O16" s="88">
        <v>-1.5</v>
      </c>
    </row>
    <row r="17" spans="1:15" x14ac:dyDescent="0.35">
      <c r="J17" s="56"/>
      <c r="K17" s="15" t="s">
        <v>538</v>
      </c>
      <c r="L17" s="56">
        <v>-1.8</v>
      </c>
      <c r="M17" s="56">
        <v>2.1</v>
      </c>
      <c r="N17" s="56">
        <v>-20.100000000000001</v>
      </c>
      <c r="O17" s="56">
        <v>2</v>
      </c>
    </row>
    <row r="18" spans="1:15" x14ac:dyDescent="0.35">
      <c r="A18" s="26">
        <v>81</v>
      </c>
      <c r="J18" s="56"/>
      <c r="K18" s="15" t="s">
        <v>578</v>
      </c>
      <c r="L18" s="22">
        <v>-22.6</v>
      </c>
      <c r="M18" s="22">
        <v>19.399999999999999</v>
      </c>
      <c r="N18" s="22">
        <v>4.2</v>
      </c>
      <c r="O18" s="22">
        <v>-8.6999999999999993</v>
      </c>
    </row>
    <row r="19" spans="1:15" x14ac:dyDescent="0.35">
      <c r="A19" s="7" t="s">
        <v>1734</v>
      </c>
      <c r="J19" s="56"/>
      <c r="K19" s="15" t="s">
        <v>596</v>
      </c>
      <c r="L19" s="98">
        <v>55.2</v>
      </c>
      <c r="M19" s="98">
        <v>9.8000000000000007</v>
      </c>
      <c r="N19" s="98">
        <v>39</v>
      </c>
      <c r="O19" s="98">
        <v>22</v>
      </c>
    </row>
    <row r="20" spans="1:15" x14ac:dyDescent="0.35">
      <c r="C20" s="34"/>
      <c r="D20" s="26" t="s">
        <v>15</v>
      </c>
      <c r="E20" s="26" t="s">
        <v>8</v>
      </c>
      <c r="F20" s="26" t="s">
        <v>26</v>
      </c>
      <c r="G20" s="26" t="s">
        <v>14</v>
      </c>
      <c r="H20" s="178" t="s">
        <v>1644</v>
      </c>
      <c r="I20" s="26" t="str">
        <f t="shared" ref="I20" si="0">B20&amp;H20&amp;C20&amp;H20&amp;D20&amp;H20&amp;E20&amp;H20&amp;F20&amp;H20&amp;G20</f>
        <v>;;Economisch klimaat;Omzet;Verkoopprijzen;Personeelssterkte</v>
      </c>
      <c r="J20" s="56"/>
      <c r="K20" s="15" t="s">
        <v>623</v>
      </c>
      <c r="L20" s="57">
        <v>16.5</v>
      </c>
      <c r="M20" s="57">
        <v>7.3</v>
      </c>
      <c r="N20" s="57">
        <v>20.399999999999999</v>
      </c>
      <c r="O20" s="57">
        <v>16.100000000000001</v>
      </c>
    </row>
    <row r="21" spans="1:15" ht="29" x14ac:dyDescent="0.35">
      <c r="A21" s="31" t="s">
        <v>23</v>
      </c>
      <c r="B21" s="183">
        <v>2019</v>
      </c>
      <c r="C21" s="34" t="s">
        <v>1</v>
      </c>
      <c r="D21" s="217" t="s">
        <v>1765</v>
      </c>
      <c r="E21" s="29"/>
      <c r="F21" s="29"/>
      <c r="G21" s="29"/>
      <c r="H21" s="178" t="s">
        <v>1644</v>
      </c>
      <c r="I21" s="26" t="str">
        <f>B21&amp;H21&amp;C21&amp;H21&amp;D21&amp;H21&amp;E21&amp;H21&amp;F21&amp;H21&amp;G21</f>
        <v>2019;II;     7.9;;;</v>
      </c>
      <c r="J21" s="56"/>
      <c r="K21" s="15" t="s">
        <v>985</v>
      </c>
      <c r="L21" s="57">
        <v>4.7</v>
      </c>
      <c r="M21" s="57">
        <v>7.2</v>
      </c>
      <c r="N21" s="57">
        <v>-9.1</v>
      </c>
      <c r="O21" s="57">
        <v>7.2</v>
      </c>
    </row>
    <row r="22" spans="1:15" x14ac:dyDescent="0.35">
      <c r="B22" s="183"/>
      <c r="C22" s="54" t="s">
        <v>2</v>
      </c>
      <c r="D22" s="217" t="s">
        <v>1766</v>
      </c>
      <c r="E22" s="29"/>
      <c r="F22" s="29"/>
      <c r="G22" s="29"/>
      <c r="H22" s="178" t="s">
        <v>1644</v>
      </c>
      <c r="I22" s="26" t="str">
        <f>B22&amp;H22&amp;C22&amp;H22&amp;D22&amp;H22&amp;E22&amp;H22&amp;F22&amp;H22&amp;G22</f>
        <v>;III;     6.1;;;</v>
      </c>
      <c r="J22" s="56"/>
      <c r="K22" s="15" t="s">
        <v>986</v>
      </c>
      <c r="L22">
        <v>-1.8</v>
      </c>
      <c r="M22">
        <v>34.200000000000003</v>
      </c>
      <c r="N22">
        <v>21.8</v>
      </c>
      <c r="O22">
        <v>17.899999999999999</v>
      </c>
    </row>
    <row r="23" spans="1:15" x14ac:dyDescent="0.35">
      <c r="B23" s="183"/>
      <c r="C23" s="108" t="s">
        <v>3</v>
      </c>
      <c r="D23" s="217" t="s">
        <v>1767</v>
      </c>
      <c r="E23" s="29"/>
      <c r="F23" s="29"/>
      <c r="G23" s="29"/>
      <c r="H23" s="178" t="s">
        <v>1644</v>
      </c>
      <c r="I23" s="26" t="str">
        <f t="shared" ref="I23:I47" si="1">B23&amp;H23&amp;C23&amp;H23&amp;D23&amp;H23&amp;E23&amp;H23&amp;F23&amp;H23&amp;G23</f>
        <v>;IV;    -6.3;;;</v>
      </c>
      <c r="J23" s="56"/>
      <c r="K23" t="s">
        <v>998</v>
      </c>
      <c r="L23">
        <v>56.9</v>
      </c>
      <c r="M23">
        <v>12.2</v>
      </c>
      <c r="N23">
        <v>38.9</v>
      </c>
      <c r="O23">
        <v>29.6</v>
      </c>
    </row>
    <row r="24" spans="1:15" x14ac:dyDescent="0.35">
      <c r="B24" s="183">
        <v>2020</v>
      </c>
      <c r="C24" s="34" t="s">
        <v>0</v>
      </c>
      <c r="D24" s="217" t="s">
        <v>1768</v>
      </c>
      <c r="E24" s="29"/>
      <c r="F24" s="29"/>
      <c r="G24" s="29"/>
      <c r="H24" s="178" t="s">
        <v>1644</v>
      </c>
      <c r="I24" s="26" t="str">
        <f t="shared" si="1"/>
        <v>2020;I;    12.2;;;</v>
      </c>
      <c r="J24" s="56"/>
      <c r="K24" t="s">
        <v>999</v>
      </c>
      <c r="L24">
        <v>9</v>
      </c>
      <c r="M24">
        <v>10.5</v>
      </c>
      <c r="N24">
        <v>1</v>
      </c>
      <c r="O24">
        <v>9.6</v>
      </c>
    </row>
    <row r="25" spans="1:15" x14ac:dyDescent="0.35">
      <c r="C25" s="216" t="s">
        <v>1</v>
      </c>
      <c r="D25" s="217" t="s">
        <v>1769</v>
      </c>
      <c r="E25" s="29"/>
      <c r="F25" s="29"/>
      <c r="G25" s="29"/>
      <c r="H25" s="178" t="s">
        <v>1644</v>
      </c>
      <c r="I25" s="26" t="str">
        <f t="shared" si="1"/>
        <v>;II;   -65.0;;;</v>
      </c>
      <c r="K25" s="6" t="s">
        <v>1641</v>
      </c>
      <c r="L25" s="26">
        <v>15.6</v>
      </c>
      <c r="M25" s="26">
        <v>7.1</v>
      </c>
      <c r="N25" s="26">
        <v>-6</v>
      </c>
      <c r="O25" s="26">
        <v>10.199999999999999</v>
      </c>
    </row>
    <row r="26" spans="1:15" x14ac:dyDescent="0.35">
      <c r="C26" s="230" t="s">
        <v>2</v>
      </c>
      <c r="D26" s="217" t="s">
        <v>1770</v>
      </c>
      <c r="E26" s="29"/>
      <c r="F26" s="29"/>
      <c r="G26" s="29"/>
      <c r="H26" s="187" t="s">
        <v>1644</v>
      </c>
      <c r="I26" s="26" t="str">
        <f t="shared" si="1"/>
        <v>;III;   -22.0;;;</v>
      </c>
      <c r="K26" s="190" t="s">
        <v>1667</v>
      </c>
      <c r="L26" s="26">
        <v>-12.7</v>
      </c>
      <c r="M26" s="26">
        <v>33.700000000000003</v>
      </c>
      <c r="N26" s="26">
        <v>17.3</v>
      </c>
      <c r="O26" s="26">
        <v>-4.4000000000000004</v>
      </c>
    </row>
    <row r="27" spans="1:15" x14ac:dyDescent="0.35">
      <c r="B27" s="188" t="s">
        <v>7</v>
      </c>
      <c r="C27" s="34"/>
      <c r="D27" s="29"/>
      <c r="E27" s="29"/>
      <c r="F27" s="29"/>
      <c r="G27" s="29"/>
      <c r="H27" s="187" t="s">
        <v>1644</v>
      </c>
      <c r="I27" s="26" t="str">
        <f t="shared" si="1"/>
        <v xml:space="preserve"> ;;;;;</v>
      </c>
      <c r="K27" s="190" t="s">
        <v>1668</v>
      </c>
      <c r="L27" s="26">
        <v>49.7</v>
      </c>
      <c r="M27" s="26">
        <v>24.1</v>
      </c>
      <c r="N27" s="26">
        <v>43.6</v>
      </c>
      <c r="O27" s="26">
        <v>7.9</v>
      </c>
    </row>
    <row r="28" spans="1:15" x14ac:dyDescent="0.35">
      <c r="A28" s="26" t="s">
        <v>8</v>
      </c>
      <c r="B28" s="183">
        <v>2019</v>
      </c>
      <c r="C28" s="34" t="s">
        <v>1</v>
      </c>
      <c r="D28" s="29"/>
      <c r="E28" s="217" t="s">
        <v>1771</v>
      </c>
      <c r="F28" s="29"/>
      <c r="G28" s="29"/>
      <c r="H28" s="178" t="s">
        <v>1644</v>
      </c>
      <c r="I28" s="26" t="str">
        <f t="shared" si="1"/>
        <v>2019;II;;    49.7;;</v>
      </c>
      <c r="K28" s="192" t="s">
        <v>1674</v>
      </c>
      <c r="L28" s="26">
        <v>11.2</v>
      </c>
      <c r="M28" s="26">
        <v>10.8</v>
      </c>
      <c r="N28" s="26">
        <v>22.1</v>
      </c>
      <c r="O28" s="26">
        <v>6.1</v>
      </c>
    </row>
    <row r="29" spans="1:15" x14ac:dyDescent="0.35">
      <c r="B29" s="183"/>
      <c r="C29" s="54" t="s">
        <v>2</v>
      </c>
      <c r="D29" s="29"/>
      <c r="E29" s="217" t="s">
        <v>1772</v>
      </c>
      <c r="F29" s="29"/>
      <c r="G29" s="29"/>
      <c r="H29" s="178" t="s">
        <v>1644</v>
      </c>
      <c r="I29" s="26" t="str">
        <f t="shared" si="1"/>
        <v>;III;;    11.2;;</v>
      </c>
      <c r="K29" t="s">
        <v>1694</v>
      </c>
      <c r="L29">
        <v>-3.2</v>
      </c>
      <c r="M29">
        <v>12.1</v>
      </c>
      <c r="N29">
        <v>-13.4</v>
      </c>
      <c r="O29">
        <v>-6.3</v>
      </c>
    </row>
    <row r="30" spans="1:15" x14ac:dyDescent="0.35">
      <c r="B30" s="183"/>
      <c r="C30" s="108" t="s">
        <v>3</v>
      </c>
      <c r="D30" s="29"/>
      <c r="E30" s="217" t="s">
        <v>1773</v>
      </c>
      <c r="F30" s="29"/>
      <c r="G30" s="29"/>
      <c r="H30" s="178" t="s">
        <v>1644</v>
      </c>
      <c r="I30" s="26" t="str">
        <f t="shared" si="1"/>
        <v>;IV;;    -3.2;;</v>
      </c>
      <c r="K30" t="s">
        <v>1697</v>
      </c>
      <c r="L30">
        <v>-5.7</v>
      </c>
      <c r="M30">
        <v>40.9</v>
      </c>
      <c r="N30">
        <v>15.3</v>
      </c>
      <c r="O30">
        <v>12.2</v>
      </c>
    </row>
    <row r="31" spans="1:15" x14ac:dyDescent="0.35">
      <c r="B31" s="183">
        <v>2020</v>
      </c>
      <c r="C31" s="34" t="s">
        <v>0</v>
      </c>
      <c r="D31" s="29"/>
      <c r="E31" s="217" t="s">
        <v>1774</v>
      </c>
      <c r="F31" s="29"/>
      <c r="G31" s="29"/>
      <c r="H31" s="178" t="s">
        <v>1644</v>
      </c>
      <c r="I31" s="26" t="str">
        <f t="shared" si="1"/>
        <v>2020;I;;    -5.7;;</v>
      </c>
    </row>
    <row r="32" spans="1:15" x14ac:dyDescent="0.35">
      <c r="C32" s="216" t="s">
        <v>1</v>
      </c>
      <c r="D32" s="29"/>
      <c r="E32" s="217" t="s">
        <v>1775</v>
      </c>
      <c r="F32" s="29"/>
      <c r="G32" s="29"/>
      <c r="H32" s="178" t="s">
        <v>1644</v>
      </c>
      <c r="I32" s="26" t="str">
        <f t="shared" si="1"/>
        <v>;II;;   -36.4;;</v>
      </c>
    </row>
    <row r="33" spans="1:9" x14ac:dyDescent="0.35">
      <c r="C33" s="230" t="s">
        <v>2</v>
      </c>
      <c r="D33" s="29"/>
      <c r="E33" s="217" t="s">
        <v>1776</v>
      </c>
      <c r="F33" s="29"/>
      <c r="G33" s="29"/>
      <c r="H33" s="178" t="s">
        <v>1644</v>
      </c>
      <c r="I33" s="26" t="str">
        <f t="shared" si="1"/>
        <v>;III;;   -12.5;;</v>
      </c>
    </row>
    <row r="34" spans="1:9" x14ac:dyDescent="0.35">
      <c r="B34" s="188" t="s">
        <v>7</v>
      </c>
      <c r="C34" s="34"/>
      <c r="D34" s="29"/>
      <c r="E34" s="29"/>
      <c r="F34" s="29"/>
      <c r="G34" s="29"/>
      <c r="H34" s="187" t="s">
        <v>1644</v>
      </c>
      <c r="I34" s="26" t="str">
        <f t="shared" si="1"/>
        <v xml:space="preserve"> ;;;;;</v>
      </c>
    </row>
    <row r="35" spans="1:9" ht="29" x14ac:dyDescent="0.35">
      <c r="A35" s="31" t="s">
        <v>24</v>
      </c>
      <c r="B35" s="183">
        <v>2019</v>
      </c>
      <c r="C35" s="34" t="s">
        <v>1</v>
      </c>
      <c r="D35" s="29"/>
      <c r="E35" s="29"/>
      <c r="F35" s="217" t="s">
        <v>1763</v>
      </c>
      <c r="G35" s="29"/>
      <c r="H35" s="178" t="s">
        <v>1644</v>
      </c>
      <c r="I35" s="26" t="str">
        <f t="shared" si="1"/>
        <v>2019;II;;;    24.1;</v>
      </c>
    </row>
    <row r="36" spans="1:9" x14ac:dyDescent="0.35">
      <c r="B36" s="183"/>
      <c r="C36" s="54" t="s">
        <v>2</v>
      </c>
      <c r="D36" s="29"/>
      <c r="E36" s="29"/>
      <c r="F36" s="217" t="s">
        <v>1777</v>
      </c>
      <c r="G36" s="29"/>
      <c r="H36" s="178" t="s">
        <v>1644</v>
      </c>
      <c r="I36" s="26" t="str">
        <f t="shared" si="1"/>
        <v>;III;;;    10.8;</v>
      </c>
    </row>
    <row r="37" spans="1:9" x14ac:dyDescent="0.35">
      <c r="B37" s="183"/>
      <c r="C37" s="108" t="s">
        <v>3</v>
      </c>
      <c r="D37" s="29"/>
      <c r="E37" s="29"/>
      <c r="F37" s="217" t="s">
        <v>1778</v>
      </c>
      <c r="G37" s="29"/>
      <c r="H37" s="178" t="s">
        <v>1644</v>
      </c>
      <c r="I37" s="26" t="str">
        <f t="shared" si="1"/>
        <v>;IV;;;    12.1;</v>
      </c>
    </row>
    <row r="38" spans="1:9" x14ac:dyDescent="0.35">
      <c r="B38" s="183">
        <v>2020</v>
      </c>
      <c r="C38" s="34" t="s">
        <v>0</v>
      </c>
      <c r="D38" s="29"/>
      <c r="E38" s="29"/>
      <c r="F38" s="217" t="s">
        <v>1779</v>
      </c>
      <c r="G38" s="29"/>
      <c r="H38" s="178" t="s">
        <v>1644</v>
      </c>
      <c r="I38" s="26" t="str">
        <f t="shared" si="1"/>
        <v>2020;I;;;    40.9;</v>
      </c>
    </row>
    <row r="39" spans="1:9" x14ac:dyDescent="0.35">
      <c r="C39" s="216" t="s">
        <v>1</v>
      </c>
      <c r="D39" s="29"/>
      <c r="E39" s="29"/>
      <c r="F39" s="217" t="s">
        <v>1780</v>
      </c>
      <c r="G39" s="29"/>
      <c r="H39" s="178" t="s">
        <v>1644</v>
      </c>
      <c r="I39" s="26" t="str">
        <f t="shared" si="1"/>
        <v>;II;;;   -12.8;</v>
      </c>
    </row>
    <row r="40" spans="1:9" x14ac:dyDescent="0.35">
      <c r="C40" s="230" t="s">
        <v>2</v>
      </c>
      <c r="D40" s="29"/>
      <c r="E40" s="29"/>
      <c r="F40" s="217" t="s">
        <v>1781</v>
      </c>
      <c r="G40" s="29"/>
      <c r="H40" s="178" t="s">
        <v>1644</v>
      </c>
      <c r="I40" s="26" t="str">
        <f t="shared" si="1"/>
        <v>;III;;;     0.2;</v>
      </c>
    </row>
    <row r="41" spans="1:9" x14ac:dyDescent="0.35">
      <c r="B41" s="188" t="s">
        <v>7</v>
      </c>
      <c r="C41" s="34"/>
      <c r="D41" s="29"/>
      <c r="E41" s="29"/>
      <c r="F41" s="29"/>
      <c r="G41" s="29"/>
      <c r="H41" s="187" t="s">
        <v>1644</v>
      </c>
      <c r="I41" s="26" t="str">
        <f t="shared" si="1"/>
        <v xml:space="preserve"> ;;;;;</v>
      </c>
    </row>
    <row r="42" spans="1:9" ht="29" x14ac:dyDescent="0.35">
      <c r="A42" s="31" t="s">
        <v>25</v>
      </c>
      <c r="B42" s="183">
        <v>2019</v>
      </c>
      <c r="C42" s="34" t="s">
        <v>1</v>
      </c>
      <c r="D42" s="29"/>
      <c r="E42" s="29"/>
      <c r="F42" s="29"/>
      <c r="G42" s="217" t="s">
        <v>1782</v>
      </c>
      <c r="H42" s="178" t="s">
        <v>1644</v>
      </c>
      <c r="I42" s="26" t="str">
        <f t="shared" si="1"/>
        <v>2019;II;;;;    43.6</v>
      </c>
    </row>
    <row r="43" spans="1:9" x14ac:dyDescent="0.35">
      <c r="B43" s="183"/>
      <c r="C43" s="54" t="s">
        <v>2</v>
      </c>
      <c r="D43" s="29"/>
      <c r="E43" s="29"/>
      <c r="F43" s="29"/>
      <c r="G43" s="217" t="s">
        <v>1783</v>
      </c>
      <c r="H43" s="178" t="s">
        <v>1644</v>
      </c>
      <c r="I43" s="26" t="str">
        <f t="shared" si="1"/>
        <v>;III;;;;    22.1</v>
      </c>
    </row>
    <row r="44" spans="1:9" x14ac:dyDescent="0.35">
      <c r="B44" s="183"/>
      <c r="C44" s="108" t="s">
        <v>3</v>
      </c>
      <c r="D44" s="29"/>
      <c r="E44" s="29"/>
      <c r="F44" s="29"/>
      <c r="G44" s="217" t="s">
        <v>1784</v>
      </c>
      <c r="H44" s="178" t="s">
        <v>1644</v>
      </c>
      <c r="I44" s="26" t="str">
        <f t="shared" si="1"/>
        <v>;IV;;;;   -13.4</v>
      </c>
    </row>
    <row r="45" spans="1:9" x14ac:dyDescent="0.35">
      <c r="B45" s="183">
        <v>2020</v>
      </c>
      <c r="C45" s="34" t="s">
        <v>0</v>
      </c>
      <c r="D45" s="29"/>
      <c r="E45" s="29"/>
      <c r="F45" s="29"/>
      <c r="G45" s="217" t="s">
        <v>1785</v>
      </c>
      <c r="H45" s="178" t="s">
        <v>1644</v>
      </c>
      <c r="I45" s="26" t="str">
        <f t="shared" si="1"/>
        <v>2020;I;;;;    15.3</v>
      </c>
    </row>
    <row r="46" spans="1:9" x14ac:dyDescent="0.35">
      <c r="C46" s="216" t="s">
        <v>1</v>
      </c>
      <c r="D46" s="29"/>
      <c r="E46" s="29"/>
      <c r="F46" s="29"/>
      <c r="G46" s="217" t="s">
        <v>1786</v>
      </c>
      <c r="H46" s="178" t="s">
        <v>1644</v>
      </c>
      <c r="I46" s="26" t="str">
        <f t="shared" si="1"/>
        <v>;II;;;;   -14.4</v>
      </c>
    </row>
    <row r="47" spans="1:9" x14ac:dyDescent="0.35">
      <c r="C47" s="230" t="s">
        <v>2</v>
      </c>
      <c r="D47" s="29"/>
      <c r="E47" s="29"/>
      <c r="F47" s="29"/>
      <c r="G47" s="217" t="s">
        <v>1787</v>
      </c>
      <c r="H47" s="178" t="s">
        <v>1644</v>
      </c>
      <c r="I47" s="26" t="str">
        <f t="shared" si="1"/>
        <v>;III;;;;     2.4</v>
      </c>
    </row>
    <row r="48" spans="1:9" x14ac:dyDescent="0.35">
      <c r="B48" s="188" t="s">
        <v>7</v>
      </c>
    </row>
    <row r="49" spans="1:3" x14ac:dyDescent="0.35">
      <c r="A49" s="31"/>
      <c r="B49" s="183"/>
      <c r="C49" s="34"/>
    </row>
    <row r="50" spans="1:3" x14ac:dyDescent="0.35">
      <c r="B50" s="183"/>
      <c r="C50" s="34"/>
    </row>
    <row r="51" spans="1:3" x14ac:dyDescent="0.35">
      <c r="B51" s="183"/>
      <c r="C51" s="54"/>
    </row>
    <row r="52" spans="1:3" x14ac:dyDescent="0.35">
      <c r="B52" s="183"/>
      <c r="C52" s="108"/>
    </row>
    <row r="53" spans="1:3" x14ac:dyDescent="0.35">
      <c r="B53" s="183"/>
      <c r="C53" s="34"/>
    </row>
    <row r="54" spans="1:3" x14ac:dyDescent="0.35">
      <c r="C54" s="216"/>
    </row>
    <row r="56" spans="1:3" x14ac:dyDescent="0.35">
      <c r="B56" s="183"/>
      <c r="C56" s="34"/>
    </row>
    <row r="57" spans="1:3" x14ac:dyDescent="0.35">
      <c r="B57" s="183"/>
      <c r="C57" s="34"/>
    </row>
    <row r="58" spans="1:3" x14ac:dyDescent="0.35">
      <c r="B58" s="183"/>
      <c r="C58" s="54"/>
    </row>
    <row r="59" spans="1:3" x14ac:dyDescent="0.35">
      <c r="B59" s="183"/>
      <c r="C59" s="108"/>
    </row>
    <row r="60" spans="1:3" x14ac:dyDescent="0.35">
      <c r="B60" s="183"/>
      <c r="C60" s="34"/>
    </row>
    <row r="61" spans="1:3" x14ac:dyDescent="0.35">
      <c r="C61" s="216"/>
    </row>
    <row r="63" spans="1:3" x14ac:dyDescent="0.35">
      <c r="A63" s="31"/>
      <c r="B63" s="183"/>
      <c r="C63" s="34"/>
    </row>
    <row r="64" spans="1:3" x14ac:dyDescent="0.35">
      <c r="B64" s="183"/>
      <c r="C64" s="34"/>
    </row>
    <row r="65" spans="1:3" x14ac:dyDescent="0.35">
      <c r="B65" s="183"/>
      <c r="C65" s="54"/>
    </row>
    <row r="66" spans="1:3" x14ac:dyDescent="0.35">
      <c r="B66" s="183"/>
      <c r="C66" s="108"/>
    </row>
    <row r="67" spans="1:3" x14ac:dyDescent="0.35">
      <c r="B67" s="183"/>
      <c r="C67" s="34"/>
    </row>
    <row r="68" spans="1:3" x14ac:dyDescent="0.35">
      <c r="C68" s="216"/>
    </row>
    <row r="70" spans="1:3" x14ac:dyDescent="0.35">
      <c r="A70" s="31"/>
      <c r="B70" s="183"/>
      <c r="C70" s="34"/>
    </row>
    <row r="71" spans="1:3" x14ac:dyDescent="0.35">
      <c r="B71" s="183"/>
      <c r="C71" s="34"/>
    </row>
    <row r="72" spans="1:3" x14ac:dyDescent="0.35">
      <c r="B72" s="183"/>
      <c r="C72" s="54"/>
    </row>
    <row r="73" spans="1:3" x14ac:dyDescent="0.35">
      <c r="B73" s="183"/>
      <c r="C73" s="108"/>
    </row>
    <row r="74" spans="1:3" x14ac:dyDescent="0.35">
      <c r="B74" s="183"/>
      <c r="C74" s="34"/>
    </row>
    <row r="75" spans="1:3" x14ac:dyDescent="0.35">
      <c r="C75" s="216"/>
    </row>
  </sheetData>
  <hyperlinks>
    <hyperlink ref="J1" r:id="rId1" location="/CBS/nl/dataset/82435NED/table?dl=4F97"/>
    <hyperlink ref="A1" r:id="rId2" location="/CBS/nl/dataset/82435NED/table?dl=15605"/>
    <hyperlink ref="A19" r:id="rId3" location="/CBS/nl/dataset/82435NED/table?dl=4F97"/>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1</vt:i4>
      </vt:variant>
    </vt:vector>
  </HeadingPairs>
  <TitlesOfParts>
    <vt:vector size="25" baseType="lpstr">
      <vt:lpstr>Inhoud</vt:lpstr>
      <vt:lpstr>1</vt:lpstr>
      <vt:lpstr>2</vt:lpstr>
      <vt:lpstr>3</vt:lpstr>
      <vt:lpstr>4</vt:lpstr>
      <vt:lpstr>5</vt:lpstr>
      <vt:lpstr>6</vt:lpstr>
      <vt:lpstr>7</vt:lpstr>
      <vt:lpstr>8</vt:lpstr>
      <vt:lpstr>9</vt:lpstr>
      <vt:lpstr>10a</vt:lpstr>
      <vt:lpstr>11</vt:lpstr>
      <vt:lpstr>Optie1</vt:lpstr>
      <vt:lpstr>Optie2</vt:lpstr>
      <vt:lpstr>Optie3</vt:lpstr>
      <vt:lpstr>Optie4</vt:lpstr>
      <vt:lpstr>Optie5</vt:lpstr>
      <vt:lpstr>Optie6</vt:lpstr>
      <vt:lpstr>Optie7</vt:lpstr>
      <vt:lpstr>Optie 8</vt:lpstr>
      <vt:lpstr>Optie 9</vt:lpstr>
      <vt:lpstr>Optie 10</vt:lpstr>
      <vt:lpstr>Optie 11</vt:lpstr>
      <vt:lpstr>Optie 12</vt:lpstr>
      <vt:lpstr>'1'!Afdrukbereik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Vergouw, S.</dc:creator>
  <cp:lastModifiedBy>Huisman, A.H.M. (Janine)</cp:lastModifiedBy>
  <dcterms:created xsi:type="dcterms:W3CDTF">2014-03-05T11:17:59Z</dcterms:created>
  <dcterms:modified xsi:type="dcterms:W3CDTF">2020-09-07T21:33:32Z</dcterms:modified>
</cp:coreProperties>
</file>